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7" activeTab="10"/>
  </bookViews>
  <sheets>
    <sheet name="Előirányzat módosítás" sheetId="1" r:id="rId1"/>
    <sheet name="1.sz. melléklet" sheetId="2" r:id="rId2"/>
    <sheet name="1.a1.b. melléklet" sheetId="3" r:id="rId3"/>
    <sheet name="2.sz. melléklet" sheetId="4" r:id="rId4"/>
    <sheet name="3.sz. melléklet" sheetId="5" r:id="rId5"/>
    <sheet name="5.sz. melléklet" sheetId="6" r:id="rId6"/>
    <sheet name="4.sz. melléklet" sheetId="7" r:id="rId7"/>
    <sheet name="6.sz. melléklet" sheetId="8" r:id="rId8"/>
    <sheet name="7.sz. melléklet" sheetId="9" r:id="rId9"/>
    <sheet name="8.sz. melléklet" sheetId="10" r:id="rId10"/>
    <sheet name="9.sz. melléklet" sheetId="11" r:id="rId11"/>
    <sheet name="10.sz. melléklet" sheetId="12" r:id="rId12"/>
    <sheet name="11.sz. melléklet" sheetId="13" r:id="rId13"/>
    <sheet name="12a.b.sz. melléklet" sheetId="14" r:id="rId14"/>
    <sheet name="13.sz. melléklet" sheetId="15" r:id="rId15"/>
    <sheet name="14.sz. melléklet" sheetId="16" r:id="rId16"/>
    <sheet name="15.sz. melléklet" sheetId="17" r:id="rId17"/>
    <sheet name="16.sz. melléklet" sheetId="18" r:id="rId18"/>
    <sheet name="17.sz. melléklet" sheetId="19" r:id="rId19"/>
    <sheet name="18.sz. melléklet" sheetId="20" r:id="rId20"/>
    <sheet name="19.sz. melléklet" sheetId="21" r:id="rId21"/>
    <sheet name="20.sz. melléklet" sheetId="22" r:id="rId22"/>
    <sheet name="21.sz. melléklet" sheetId="23" r:id="rId23"/>
    <sheet name="Letéti számla pénzforgalma" sheetId="24" r:id="rId24"/>
    <sheet name="Adósságszolgálat" sheetId="25" r:id="rId25"/>
    <sheet name="Részesedések" sheetId="26" r:id="rId26"/>
    <sheet name="Munka4" sheetId="27" r:id="rId27"/>
  </sheets>
  <definedNames/>
  <calcPr fullCalcOnLoad="1"/>
</workbook>
</file>

<file path=xl/sharedStrings.xml><?xml version="1.0" encoding="utf-8"?>
<sst xmlns="http://schemas.openxmlformats.org/spreadsheetml/2006/main" count="2031" uniqueCount="1222">
  <si>
    <t>Önkormányzat igazgatási tevékenységei</t>
  </si>
  <si>
    <t>751175</t>
  </si>
  <si>
    <t>Országgyülési képviselő választás</t>
  </si>
  <si>
    <t>751791</t>
  </si>
  <si>
    <t>Közhasznú foglalkoztatás</t>
  </si>
  <si>
    <t>751670</t>
  </si>
  <si>
    <t>Polgári védelem</t>
  </si>
  <si>
    <t>751834</t>
  </si>
  <si>
    <t>Vízkárelhárítás</t>
  </si>
  <si>
    <t>751845</t>
  </si>
  <si>
    <t>Környezet és természetvédelmi feladatok</t>
  </si>
  <si>
    <t>751856</t>
  </si>
  <si>
    <t>Települési vízellátás</t>
  </si>
  <si>
    <t>751867</t>
  </si>
  <si>
    <t>Köztemető fenntarási feladatok</t>
  </si>
  <si>
    <t>Közvilágítás</t>
  </si>
  <si>
    <t>751966</t>
  </si>
  <si>
    <t>801115</t>
  </si>
  <si>
    <t>801214</t>
  </si>
  <si>
    <t>Egészségügyi feladatok (háziorvos,védőnő,fogászat,rendelő)</t>
  </si>
  <si>
    <t>852018</t>
  </si>
  <si>
    <t>Állategészségügyi tevékenység</t>
  </si>
  <si>
    <t>853279</t>
  </si>
  <si>
    <t>Rendszeres pénzbeni ellátások</t>
  </si>
  <si>
    <t>853280</t>
  </si>
  <si>
    <t>Eseti pénzbeni ellátások</t>
  </si>
  <si>
    <t xml:space="preserve"> </t>
  </si>
  <si>
    <t>Gyámhiv. Hivatásos gond. Díja</t>
  </si>
  <si>
    <t>901116</t>
  </si>
  <si>
    <t>Csapadékvízelvezetés</t>
  </si>
  <si>
    <t>902113</t>
  </si>
  <si>
    <t>Települési hulladékok kezelése</t>
  </si>
  <si>
    <t>924047</t>
  </si>
  <si>
    <t xml:space="preserve">Sportcélok és feladatok </t>
  </si>
  <si>
    <t>Közbiztonsági felad. Tűzoltóság támog., Polgárőr Egyesület</t>
  </si>
  <si>
    <t>Kulturális feladatok:</t>
  </si>
  <si>
    <t xml:space="preserve"> - Múzsák Közalapítvány</t>
  </si>
  <si>
    <t xml:space="preserve"> - Tatai Televízikó Közalapítvány</t>
  </si>
  <si>
    <t xml:space="preserve"> - Nyári Szinház - Szabadtéri Színpad</t>
  </si>
  <si>
    <t xml:space="preserve"> - Víz Zene-Virág Fesztivál</t>
  </si>
  <si>
    <t xml:space="preserve"> - Concerto Zeneiskola, Kenderke Néptánc együttes tám.</t>
  </si>
  <si>
    <t xml:space="preserve"> - Városi és nemzeti ünnepek kult. Nagyrendezvény</t>
  </si>
  <si>
    <t xml:space="preserve"> - Évszakok zenekar támogatására</t>
  </si>
  <si>
    <t>930910</t>
  </si>
  <si>
    <t>Fürdő és strandszolg.</t>
  </si>
  <si>
    <t>930921</t>
  </si>
  <si>
    <t>Társadalmi és családi ünnepek</t>
  </si>
  <si>
    <t>MÁV perek miatti fizetési kötelezettség</t>
  </si>
  <si>
    <t>Testvérvárosi feladatok kialakítása</t>
  </si>
  <si>
    <t>Általános tartalék, Kisebbségi önk. zárolt műk. tartaléka</t>
  </si>
  <si>
    <t>Hiteltörlesztés, kamat, kezességvállalás</t>
  </si>
  <si>
    <t>Fizetendő ÁFA</t>
  </si>
  <si>
    <t xml:space="preserve">Előző évi pénzmaradvány </t>
  </si>
  <si>
    <t>Polgármesteri Hivatal feladatainak költségvetése összesen:</t>
  </si>
  <si>
    <t>Kisebbségi Önkormányzatok</t>
  </si>
  <si>
    <t>751164</t>
  </si>
  <si>
    <t>Német Kisebbségi Önkormányzat</t>
  </si>
  <si>
    <t>Lengyel Kisebbségi Önkormányzat</t>
  </si>
  <si>
    <t>Cigány Kisebbségi Önkormányzat</t>
  </si>
  <si>
    <t>Kisebbségi Önkormányzatok összesen</t>
  </si>
  <si>
    <t xml:space="preserve"> 5. sz. melléklet                                    </t>
  </si>
  <si>
    <t xml:space="preserve">Intézmények Gazdasági Hivatala részben önálló intézményei és egyéb szakfeladatai </t>
  </si>
  <si>
    <t>(kiemelt előirányzatok szerinti bontásban)</t>
  </si>
  <si>
    <t>E Ft</t>
  </si>
  <si>
    <t>Költségvetési alcím megnevezése</t>
  </si>
  <si>
    <t>Alaptevékenys. Bevétele</t>
  </si>
  <si>
    <t>Sajátos bevételek</t>
  </si>
  <si>
    <t>Átvett pénzeszköz</t>
  </si>
  <si>
    <t>ÁFA</t>
  </si>
  <si>
    <t>Bevételek összesen</t>
  </si>
  <si>
    <t>Felhalmozási kiadások</t>
  </si>
  <si>
    <t>Kiadások összesen</t>
  </si>
  <si>
    <t>Személyi 
juttatás</t>
  </si>
  <si>
    <t>M.adókat
terhelő jár.</t>
  </si>
  <si>
    <t>Pénzbeli 
juttatás</t>
  </si>
  <si>
    <t>Fürdő utcai Óvoda</t>
  </si>
  <si>
    <t>Kálvária utcai Óvoda</t>
  </si>
  <si>
    <t xml:space="preserve">Szivárvány Óvoda </t>
  </si>
  <si>
    <t>Kuckó Óvoda</t>
  </si>
  <si>
    <t>Geszti Óvoda</t>
  </si>
  <si>
    <t>Bartók B.utcai Óvoda</t>
  </si>
  <si>
    <t>Kertvárosi Óvoda</t>
  </si>
  <si>
    <t xml:space="preserve">Piros Óvoda </t>
  </si>
  <si>
    <t>Bergengócia Óvoda</t>
  </si>
  <si>
    <t xml:space="preserve"> Bölcsőde</t>
  </si>
  <si>
    <t>Fazekas úti Általános Iskola</t>
  </si>
  <si>
    <t>Vaszary J. Általános Iskola</t>
  </si>
  <si>
    <t>Kőkúti Általános Iskola</t>
  </si>
  <si>
    <t>Jázmin utcai Általános Iskola</t>
  </si>
  <si>
    <t>Zeneiskola</t>
  </si>
  <si>
    <t>Könyvtár</t>
  </si>
  <si>
    <t>Napközis tábor</t>
  </si>
  <si>
    <t>Magyary Művelődési Ház</t>
  </si>
  <si>
    <t>Szociális Alapellátó Intézmény</t>
  </si>
  <si>
    <t xml:space="preserve">        - Családsegítő központ</t>
  </si>
  <si>
    <t xml:space="preserve">        -Nappali szociális ellátás</t>
  </si>
  <si>
    <t xml:space="preserve">        -Házigondozás, szociális étkeztetés</t>
  </si>
  <si>
    <t xml:space="preserve">        -Hajléktalan szállás</t>
  </si>
  <si>
    <t>Kvi. alcímek és szakfeladatok összesen:</t>
  </si>
  <si>
    <t xml:space="preserve">8.sz. melléklet </t>
  </si>
  <si>
    <t>Munkanélküliek jövedelempótló támogatása</t>
  </si>
  <si>
    <t>Tartósan munkanélküliek rendszeres szociális segélyezése</t>
  </si>
  <si>
    <t>Időskorúak járadéka</t>
  </si>
  <si>
    <t>Rendszeres szociális segély egyéb jogcímeken</t>
  </si>
  <si>
    <t>Lakásfenntartási támogatás</t>
  </si>
  <si>
    <t>Egyéb rászorultságtól függő ellátások</t>
  </si>
  <si>
    <t>Pénzeszköz</t>
  </si>
  <si>
    <t>20. sz. melléklet</t>
  </si>
  <si>
    <t xml:space="preserve">  - ápolási díj                               (TB nélkül)</t>
  </si>
  <si>
    <t xml:space="preserve">  - átmeneti segély                    </t>
  </si>
  <si>
    <t xml:space="preserve">  - temetési segély                       </t>
  </si>
  <si>
    <t xml:space="preserve">  - gyermekvédelmi támogatás   </t>
  </si>
  <si>
    <t xml:space="preserve">  - lakhatási és létfenntartási támogatás</t>
  </si>
  <si>
    <t xml:space="preserve">  - mozgáskorlátozottak közlekedési támogatása</t>
  </si>
  <si>
    <t xml:space="preserve">Rászorultságtól függő pénzbeli szociális ellátás összesen </t>
  </si>
  <si>
    <t>Köztemetés</t>
  </si>
  <si>
    <t>Közgyógyellátás</t>
  </si>
  <si>
    <t xml:space="preserve">Természetben nyújtott szociális ellátások összesen </t>
  </si>
  <si>
    <t xml:space="preserve">Önkormányzatok által folyósított ellátások összesen </t>
  </si>
  <si>
    <t>9. sz. melléklet</t>
  </si>
  <si>
    <t>(E Ft-ban)</t>
  </si>
  <si>
    <t>Működési célú pénzeszközátadás a Polgármesteri Hivatalnál:</t>
  </si>
  <si>
    <t xml:space="preserve"> - Városgazda KHT. támogatása</t>
  </si>
  <si>
    <t xml:space="preserve"> - Által ér Szövetség tagdíj</t>
  </si>
  <si>
    <t xml:space="preserve"> - TOURINFORM Iroda támogatása</t>
  </si>
  <si>
    <t xml:space="preserve"> - Juniorka Óvoda alapítványi támogatása</t>
  </si>
  <si>
    <t xml:space="preserve"> - Művészeti Iskola támogatása</t>
  </si>
  <si>
    <t xml:space="preserve"> - Talentum Általános Iskola támogatása</t>
  </si>
  <si>
    <t xml:space="preserve"> - Tanulmányi ösztöndíjra (Mecénás közalap, Bursa Hungarica)</t>
  </si>
  <si>
    <t xml:space="preserve"> - Színes Iskola támogatása</t>
  </si>
  <si>
    <t xml:space="preserve"> - Széchenyi István Szakkollégium</t>
  </si>
  <si>
    <t xml:space="preserve"> - Oktatási és kulturális pályázati támogatásra</t>
  </si>
  <si>
    <t xml:space="preserve"> - Juniorka Bölcsőde támogatása</t>
  </si>
  <si>
    <t xml:space="preserve"> - Máltai Szeretetszolgálat támogatása (ételszállítással)</t>
  </si>
  <si>
    <t xml:space="preserve"> - Máltai Szeretetszolgálat Idősek Otthona támogatása</t>
  </si>
  <si>
    <t xml:space="preserve"> - Vöröskereszt tatai szervezetének támogatása</t>
  </si>
  <si>
    <t xml:space="preserve"> - Háziorvosok szerződés szerinti támogatása</t>
  </si>
  <si>
    <t xml:space="preserve"> - Egészségügyi és szociális alapra</t>
  </si>
  <si>
    <t xml:space="preserve"> - THAC támogatás</t>
  </si>
  <si>
    <t xml:space="preserve"> - Minimarathon Közalapítvány támogatása</t>
  </si>
  <si>
    <t xml:space="preserve"> - Csónakházat fenntartó alapítvány támogatása</t>
  </si>
  <si>
    <t xml:space="preserve"> - Tatai SE támogatása</t>
  </si>
  <si>
    <t xml:space="preserve"> - Vívó SE támogatása</t>
  </si>
  <si>
    <t xml:space="preserve"> - Tűzoltóság támogatása</t>
  </si>
  <si>
    <t xml:space="preserve"> - Polgárőr Egyesület támogatása</t>
  </si>
  <si>
    <t xml:space="preserve"> - Polgármesteri Hivatal szakszervezet támogatása</t>
  </si>
  <si>
    <t xml:space="preserve"> - Tatai TV. Közalapítvány támogatására</t>
  </si>
  <si>
    <t xml:space="preserve"> - Környezetvédelmi támogatásra</t>
  </si>
  <si>
    <t xml:space="preserve"> - Nyári Színház - Jászai Mari Színház támogatása</t>
  </si>
  <si>
    <t xml:space="preserve"> - Víz - Zene - Virág Fesztivál Egyesület támogatása</t>
  </si>
  <si>
    <t xml:space="preserve"> - Concerto Zeneiskola támogatása</t>
  </si>
  <si>
    <t xml:space="preserve"> - Kenderke Néptánc Egyesület támogatása</t>
  </si>
  <si>
    <t xml:space="preserve"> - Német Kisebbség alapítvány támogatására</t>
  </si>
  <si>
    <t xml:space="preserve"> - Agostyáni Önkéntes Tűzoltó Egyesület támogatása</t>
  </si>
  <si>
    <t xml:space="preserve"> - Népszavazás Megyei Önkormányzat Szociális Otthon</t>
  </si>
  <si>
    <t xml:space="preserve"> - Általános tartalékból támogatások</t>
  </si>
  <si>
    <t>Felhalmozási célú pénzeszközátadás:</t>
  </si>
  <si>
    <t xml:space="preserve"> - M.S. Közalapítvány támogatása</t>
  </si>
  <si>
    <t xml:space="preserve"> - Lakáscélú támogatás (energiatakarékos beruházásokra társasházaknak)</t>
  </si>
  <si>
    <t xml:space="preserve"> - Eötvös Gimnázium Tornacsarnok tetőfelújításra</t>
  </si>
  <si>
    <t xml:space="preserve"> - Tata Barátok köre tám.: Országos Falu és Városvédő Szöv. Ifj. Tagozat tábora</t>
  </si>
  <si>
    <t xml:space="preserve"> - Múzsák Közalapítvány tám.-Művelődési Ház műk. II.13-ig,megszűnés miatti kiad.</t>
  </si>
  <si>
    <t>10. sz. melléklet (Tájékoztatás céljából)</t>
  </si>
  <si>
    <t>Felhalmozási célra átvett pénzeszközök</t>
  </si>
  <si>
    <t xml:space="preserve"> - Széchényi Tervből Eötvös Gimnázium mögötti zöldterületre 2002. évi áthúzódó</t>
  </si>
  <si>
    <t>12. sz. melléklet</t>
  </si>
  <si>
    <t>13. sz. melléklet (Tájékoztatás céljából)</t>
  </si>
  <si>
    <t>15. sz. melléklet (Tájékoztatás céljából)</t>
  </si>
  <si>
    <t>16. sz. melléklet (Tájékoztatás céljából)</t>
  </si>
  <si>
    <t xml:space="preserve"> - Energiaracionalizálási pályázat támogatása</t>
  </si>
  <si>
    <t xml:space="preserve"> - TFC támogatás 2002. évi Május 1. u. - Ady E. u. (körforgalom)</t>
  </si>
  <si>
    <t xml:space="preserve"> - Mindszenty téri 32 lakás állami támogatása</t>
  </si>
  <si>
    <t xml:space="preserve"> - Gyűjtőszigetek kialakításához BM-től támogatás</t>
  </si>
  <si>
    <t xml:space="preserve"> - Agostyáni csatornázáshoz </t>
  </si>
  <si>
    <t xml:space="preserve">   2002. évi céltámogatás TFC, VICE</t>
  </si>
  <si>
    <t xml:space="preserve">   2003. évi TFC, VICE, társulati hozzájárulás</t>
  </si>
  <si>
    <t xml:space="preserve"> - Elmaradt utcaszakaszok KAC, TFC, társulati hozzájárulás, 2002. évi céltám.</t>
  </si>
  <si>
    <t xml:space="preserve"> - Szabadtéri Színpad korszerűsítéséhez Széchenyi pályázat támogatása</t>
  </si>
  <si>
    <t xml:space="preserve"> - ÉNO kialakításához pályázati tám. Eü. Min.</t>
  </si>
  <si>
    <t xml:space="preserve"> - Értékvédelmi Inf. rendszer kiépítéséhez KD Regionális Fejlesztési Ügynökségtől</t>
  </si>
  <si>
    <t xml:space="preserve"> - Energiastratégiai tervhez 2002. évről áthúzódó pályázati támogatás</t>
  </si>
  <si>
    <t>Működési célra átvett pénzeszközök</t>
  </si>
  <si>
    <t xml:space="preserve"> - Szervezett intézményi (óvodai, iskolai) étkeztetés normatív támogatás</t>
  </si>
  <si>
    <t xml:space="preserve"> - Népszavazásra Megyei Önkormányzattól</t>
  </si>
  <si>
    <t xml:space="preserve"> - Kocsi úti kerékpárút engedélyezési terv átdolgozása  </t>
  </si>
  <si>
    <t xml:space="preserve"> - Ivóvízellátás fejl. tervek, program vízjogi eng. tervek + Keszthelyi u. ivóvizvez.</t>
  </si>
  <si>
    <t xml:space="preserve"> - Agostyán városrész csatornaép. befejez., Tata-Agostyán szennyv. nyomóvez. ép. </t>
  </si>
  <si>
    <t xml:space="preserve"> -  Szilágyi E. u. és Deák F. u.  útkorszerűsítés, vízelvez .rekonstrukciója</t>
  </si>
  <si>
    <t xml:space="preserve"> - Közvilágítás Deák F. u. - Kisfenyőtér - Diófa u. csapadékvíz elvezető</t>
  </si>
  <si>
    <t xml:space="preserve"> - Szilágyi E. út és Deák F. csapadékvíz elvezetés rekonstrukciója</t>
  </si>
  <si>
    <t xml:space="preserve"> - Agostyán városrész  Kossuth utca vízrendezési. eng. terv</t>
  </si>
  <si>
    <t xml:space="preserve"> - Hajdú u. ivóvíz gerincvezeték</t>
  </si>
  <si>
    <t xml:space="preserve"> -Tata, Széchenyi u. - Diófa u. csapadékvíz elvetető</t>
  </si>
  <si>
    <t xml:space="preserve"> - Fürdő u. Óvoda - mérleghinta 2 db</t>
  </si>
  <si>
    <t xml:space="preserve"> - Kálvária Óvoda fénymásoló</t>
  </si>
  <si>
    <t xml:space="preserve"> - Kuckó óvoda mikrosütő</t>
  </si>
  <si>
    <t xml:space="preserve"> - Geszti Óvoda sütő, fagyasztóláda</t>
  </si>
  <si>
    <t xml:space="preserve"> - Piros Óvoda libikóka</t>
  </si>
  <si>
    <t xml:space="preserve"> - Bergengócia Óvoda számítógép</t>
  </si>
  <si>
    <t xml:space="preserve"> - Bölcsőde  raktári kocsi</t>
  </si>
  <si>
    <t xml:space="preserve"> - Fazekas Iskola TV, videó, írásvetítő, nyomtató, számítógép</t>
  </si>
  <si>
    <t xml:space="preserve"> - Vaszary Iskola szoftverek jogtisztává tétele, CD író</t>
  </si>
  <si>
    <t xml:space="preserve"> - Kőkúti Iskola nyomtató, vitrinek</t>
  </si>
  <si>
    <t xml:space="preserve"> - Jázmin Iskola fűnyíró</t>
  </si>
  <si>
    <t xml:space="preserve"> - Zeneiskola fuvola, fénymásoló, spirálfűzőgép</t>
  </si>
  <si>
    <t xml:space="preserve"> - Móricz Zsigmond könyvtár labor olvasókészülék, szoftver, számítógép, laminálógép</t>
  </si>
  <si>
    <t xml:space="preserve"> - Magyary Zoltán Művelődési Ház vágógép, fényvezérlő spotlámpa</t>
  </si>
  <si>
    <t xml:space="preserve"> - Családsegítő nyomtató</t>
  </si>
  <si>
    <t xml:space="preserve"> - Gazdasági Hivatal hűtő, gépkocsi, nyomtató</t>
  </si>
  <si>
    <t xml:space="preserve"> - Balatonvilágosi üdülő - zajvédőfal építése</t>
  </si>
  <si>
    <t xml:space="preserve"> - Fazekas Iskola ebédlő kialakítása</t>
  </si>
  <si>
    <t xml:space="preserve"> - Bartók Óvoda -  konyha felújítás</t>
  </si>
  <si>
    <t xml:space="preserve"> - Bölcsőde -  tetőszigetelés</t>
  </si>
  <si>
    <t xml:space="preserve"> - Pirós Óvoda - központi fűtés korszerűsítése</t>
  </si>
  <si>
    <t xml:space="preserve"> - Létfenntartásra, lakhatásra</t>
  </si>
  <si>
    <t xml:space="preserve"> - Mozgáskorlátozottak támogatására</t>
  </si>
  <si>
    <t>Jutatott</t>
  </si>
  <si>
    <t>Kártérítés</t>
  </si>
  <si>
    <t>Tata Város Polgármesteri Hivatala által átvett pénzeszközök (E Ft-ban)</t>
  </si>
  <si>
    <t xml:space="preserve"> - Tata Barátok Köre:Orsz.Falu és Városv. Szöv. Ifj. Tag.táb.</t>
  </si>
  <si>
    <t xml:space="preserve"> - Ingyenes tankönyv</t>
  </si>
  <si>
    <t>751878</t>
  </si>
  <si>
    <t>Önkorm. feladatokra nem tervezhető elszám.</t>
  </si>
  <si>
    <t>Szociális és gyermekjóléti feladatok ÉNO kialakítás,</t>
  </si>
  <si>
    <t>851967</t>
  </si>
  <si>
    <t xml:space="preserve"> - Normatív áll. hozzájárulás többlet tartalékba</t>
  </si>
  <si>
    <t xml:space="preserve"> - Könyvtári érdekeltségnövelő</t>
  </si>
  <si>
    <t xml:space="preserve"> - Évszakok Zenekar támogatása</t>
  </si>
  <si>
    <t xml:space="preserve">   Lakáscélú pályázati támogatás tartalékba:</t>
  </si>
  <si>
    <t xml:space="preserve"> - Tourinform Iroda támogatása</t>
  </si>
  <si>
    <t xml:space="preserve"> - Külföldről átvett pénzeszköz</t>
  </si>
  <si>
    <t xml:space="preserve"> - Belgyógyászati osztály, kórház bejárat, prosectura felújítása</t>
  </si>
  <si>
    <t xml:space="preserve"> - Rendelőintézet nyílászárók cseréje I. üteme</t>
  </si>
  <si>
    <t xml:space="preserve"> - Labor villamos hálózatának felújítása</t>
  </si>
  <si>
    <t xml:space="preserve"> - Szelektív gyűjtőszigetek kialakítása </t>
  </si>
  <si>
    <t xml:space="preserve"> - Polgármesteri Hivatal számítástechnikai beruházás, gépek, berendezések</t>
  </si>
  <si>
    <t xml:space="preserve"> - Polgármesteri Hivatal épületében klíma szerelése</t>
  </si>
  <si>
    <t xml:space="preserve"> - Városi pihenőpadok</t>
  </si>
  <si>
    <t xml:space="preserve"> - Tata, Új u. 34. fsz. 1. sz. alatti lakás berendezési tárgyai</t>
  </si>
  <si>
    <t>Pénzeszközátadások, támogatások 2003. évi előirányzatának teljesítése</t>
  </si>
  <si>
    <t xml:space="preserve"> - Alapellátás központi ügyelet gép, műszer beszerzés</t>
  </si>
  <si>
    <t xml:space="preserve"> - Fekvőbeteg szakellátás építés, gép, berendezés, felszerelés</t>
  </si>
  <si>
    <t xml:space="preserve"> - Magyary Zoltán Népfőiskola: Magyary emlékműre</t>
  </si>
  <si>
    <t xml:space="preserve"> - Képviselők tiszteletdíjának felajánlása</t>
  </si>
  <si>
    <t xml:space="preserve"> - Gondozási díj</t>
  </si>
  <si>
    <t xml:space="preserve"> - Tata Városért díjra</t>
  </si>
  <si>
    <t xml:space="preserve"> - Sportalapból (Balatonszepezdi tábor)</t>
  </si>
  <si>
    <t xml:space="preserve"> - Kerékpárútra (Tata-Vértesszőlős-Tatabánya) KEM Sportszövetségek Szöv.</t>
  </si>
  <si>
    <t xml:space="preserve"> - Evangélikus Egyházközségnek Értékvédelmi Alapból 2002. évi bizottsági </t>
  </si>
  <si>
    <t xml:space="preserve"> - ISM-től KEF működtetésre</t>
  </si>
  <si>
    <t>751669</t>
  </si>
  <si>
    <t>Tűzvédelem</t>
  </si>
  <si>
    <t>751 889</t>
  </si>
  <si>
    <t>853257</t>
  </si>
  <si>
    <t>853291</t>
  </si>
  <si>
    <t xml:space="preserve">Gazdasági és területfejlesztési feladatok </t>
  </si>
  <si>
    <t>Önkormányzatok elszámolásai</t>
  </si>
  <si>
    <t>Gyermek és ifjúságvédelmi feladatok</t>
  </si>
  <si>
    <t>Likvidhitel felvétel</t>
  </si>
  <si>
    <t>Kiegyenlítő, függő, átfutó</t>
  </si>
  <si>
    <t>Likvidhitel törlesztés</t>
  </si>
  <si>
    <t>Függő, átfutó, kiegyenlítő</t>
  </si>
  <si>
    <t xml:space="preserve"> - priv. származó bev.,egyéb pü. befek.</t>
  </si>
  <si>
    <t>Likvidhitel</t>
  </si>
  <si>
    <t>IGH részére az alulfin. pénzm. érintő része</t>
  </si>
  <si>
    <t>Értékesített tárgyi eszk. ÁFA bef.</t>
  </si>
  <si>
    <t>Privatizációs bevétel és egyéb pü-i befektetés</t>
  </si>
  <si>
    <t>Pénz-maradvány (pénzforg. nélküli)</t>
  </si>
  <si>
    <t xml:space="preserve"> - Kisebbségi Önkormányzatok részére</t>
  </si>
  <si>
    <t>Kölcsön visszatérülések(lakástámog.)</t>
  </si>
  <si>
    <t>Privatizációs bevétel, pénzügyi befekt.</t>
  </si>
  <si>
    <t xml:space="preserve"> - Polgármesteri Hivatal épület és gépfelújítás </t>
  </si>
  <si>
    <t xml:space="preserve"> - Járóbeteg szakellátás gép-műszer, számítástechnikai  gép, berendezések</t>
  </si>
  <si>
    <t>Rendszres gyermekvédelmi támogatás</t>
  </si>
  <si>
    <t xml:space="preserve"> - Német Kisebbség Kenderke Néptánc Egyesület támogatására</t>
  </si>
  <si>
    <t>Lakások és egyéb helyiségek értékesítése</t>
  </si>
  <si>
    <t xml:space="preserve"> - Eszterházy Énekegyesületnek (kulturális nagyrendezvények keretből)</t>
  </si>
  <si>
    <t>Mód.(XII.17.)</t>
  </si>
  <si>
    <t>2003. működési célú bevételek és kiadások mérlege (E Ft-ban)</t>
  </si>
  <si>
    <t>2003. fejlesztési célú bevételek és kiadások mérlege (E Ft-ban)</t>
  </si>
  <si>
    <t>Tata Város Önkormányzatának 2003. költségvetési kiadásai</t>
  </si>
  <si>
    <t xml:space="preserve">2003. évi felújítások célonként (ÁFA-val) </t>
  </si>
  <si>
    <t>2003. évi beruházási kiadások feladatonként (ÁFA-val)</t>
  </si>
  <si>
    <t>Alaptev. bevétele</t>
  </si>
  <si>
    <t>Dologi és egyéb folyó kiadások</t>
  </si>
  <si>
    <t>Támogatások, kiegészítések és véglegesen átvett pénzeszközök</t>
  </si>
  <si>
    <t>Lakások értékesítése</t>
  </si>
  <si>
    <t>Gépek,berendezések,járművek értékesítése</t>
  </si>
  <si>
    <t xml:space="preserve"> - egyéb ingatlan értékesítés</t>
  </si>
  <si>
    <t xml:space="preserve"> - Gépek,berendezések,járművek érték.</t>
  </si>
  <si>
    <t xml:space="preserve"> - Német Kisebbség pályázati támogatása</t>
  </si>
  <si>
    <t xml:space="preserve"> - Polgármesteri Hivatal fűtésrekonstrukció</t>
  </si>
  <si>
    <t>Egyéb ingatlan értékesítés</t>
  </si>
  <si>
    <t>Gépek,berendezések,járművek értékes.</t>
  </si>
  <si>
    <t>Tata Város Önkormányzatának 2003. év bevételei forrásonként ( E Ft-ban )</t>
  </si>
  <si>
    <t>Polgármesteri Hivatal 2003. költségvetési terve (szakfeladatok és kiemelt előirányzatok szerinti bontásban)</t>
  </si>
  <si>
    <t>Felhalm. és tőkejellegű bevételek</t>
  </si>
  <si>
    <t>CÉDE</t>
  </si>
  <si>
    <t xml:space="preserve"> - CÉDE</t>
  </si>
  <si>
    <t xml:space="preserve"> - Gázáremelés miatti korrekció</t>
  </si>
  <si>
    <t xml:space="preserve"> - Mocsai utcai játszótér</t>
  </si>
  <si>
    <t xml:space="preserve"> - Kristályfürdő melletti terület</t>
  </si>
  <si>
    <t xml:space="preserve"> - Csatorna közmű  vásárlás</t>
  </si>
  <si>
    <t>Mód.(II.25.)</t>
  </si>
  <si>
    <t>1.sz. táblázat</t>
  </si>
  <si>
    <t>Előirányzat módosítás</t>
  </si>
  <si>
    <t>Tervezett bevételek</t>
  </si>
  <si>
    <t>Átvett pénzeszk.</t>
  </si>
  <si>
    <t xml:space="preserve">Állami </t>
  </si>
  <si>
    <t>Felhalm.</t>
  </si>
  <si>
    <t>Önkorm.</t>
  </si>
  <si>
    <t>Költségvetés</t>
  </si>
  <si>
    <t>Kölcsön, hitel</t>
  </si>
  <si>
    <t>Alap</t>
  </si>
  <si>
    <t>Sajátos</t>
  </si>
  <si>
    <t>tám.</t>
  </si>
  <si>
    <t>és tőkej.</t>
  </si>
  <si>
    <t>támog.</t>
  </si>
  <si>
    <t>főősszeg</t>
  </si>
  <si>
    <t xml:space="preserve">Személyi </t>
  </si>
  <si>
    <t xml:space="preserve">M.adókat </t>
  </si>
  <si>
    <t xml:space="preserve">Egyéb </t>
  </si>
  <si>
    <t>Ellátottak</t>
  </si>
  <si>
    <t>Pénzeszköz átadás</t>
  </si>
  <si>
    <t>Általános</t>
  </si>
  <si>
    <t>Működési</t>
  </si>
  <si>
    <t>Céltartalék</t>
  </si>
  <si>
    <t>támogatás</t>
  </si>
  <si>
    <t>pénz.jutt.</t>
  </si>
  <si>
    <t>tartalék</t>
  </si>
  <si>
    <t>Polgármesteri Hivatal</t>
  </si>
  <si>
    <t>1.</t>
  </si>
  <si>
    <t>Támogatások</t>
  </si>
  <si>
    <t xml:space="preserve"> - Normatív támogatások</t>
  </si>
  <si>
    <t xml:space="preserve"> - Gázáremelés kompenzáció</t>
  </si>
  <si>
    <t xml:space="preserve"> - Köztisztviselői bérfejlesztés</t>
  </si>
  <si>
    <t xml:space="preserve"> - Szociális juttatások </t>
  </si>
  <si>
    <t xml:space="preserve"> - Céltámogatások</t>
  </si>
  <si>
    <t xml:space="preserve">2. </t>
  </si>
  <si>
    <t>Általános tartalék</t>
  </si>
  <si>
    <t xml:space="preserve">3. </t>
  </si>
  <si>
    <t>Egyebek</t>
  </si>
  <si>
    <t xml:space="preserve"> - Csatorna közmű</t>
  </si>
  <si>
    <t xml:space="preserve"> - Kristály fürdő melletti terület</t>
  </si>
  <si>
    <t xml:space="preserve"> - Mocsai utcai játszótért</t>
  </si>
  <si>
    <t xml:space="preserve"> - IGH. Környezetvédelmi Alap</t>
  </si>
  <si>
    <t>Tatai Kistérségi Területfejlesztési Társ.</t>
  </si>
  <si>
    <t xml:space="preserve">1. </t>
  </si>
  <si>
    <t>Könyvtár és Művelődési Ház előirányzat módosítása</t>
  </si>
  <si>
    <t>2.</t>
  </si>
  <si>
    <t>Környezetvédelmi Alap módosítás</t>
  </si>
  <si>
    <t>3.</t>
  </si>
  <si>
    <t>Átvett pénzeszközök miatti módosítás</t>
  </si>
  <si>
    <t>4.</t>
  </si>
  <si>
    <t>Kiemelt előirányzatok közötti átvezetés</t>
  </si>
  <si>
    <t>5.</t>
  </si>
  <si>
    <t>Többletbevételek fedezete</t>
  </si>
  <si>
    <t>6.</t>
  </si>
  <si>
    <t>Kiemelt előirányzatok közötti módosítás</t>
  </si>
  <si>
    <t>Kórház, Rendelőintézet</t>
  </si>
  <si>
    <t xml:space="preserve">A. </t>
  </si>
  <si>
    <t>- Alaptevékenységgel összefüggő bev.</t>
  </si>
  <si>
    <t xml:space="preserve"> - Sajátos bevételek</t>
  </si>
  <si>
    <t xml:space="preserve"> - ÁFA bevételek</t>
  </si>
  <si>
    <t xml:space="preserve"> - Kamat</t>
  </si>
  <si>
    <t xml:space="preserve"> - Működési célú átvett pénzeszköz</t>
  </si>
  <si>
    <t xml:space="preserve"> - TB támogatás</t>
  </si>
  <si>
    <t xml:space="preserve"> - Tárgyi eszköz értékesítés</t>
  </si>
  <si>
    <t xml:space="preserve">B. </t>
  </si>
  <si>
    <t xml:space="preserve"> - Személyi juttatások</t>
  </si>
  <si>
    <t xml:space="preserve"> - Dologi kiadások</t>
  </si>
  <si>
    <t xml:space="preserve"> - Pénzeszköz átadások</t>
  </si>
  <si>
    <t xml:space="preserve"> - Felújítás</t>
  </si>
  <si>
    <t xml:space="preserve"> - Beruházás</t>
  </si>
  <si>
    <t>Teljesítés</t>
  </si>
  <si>
    <t>Pénzkészlet egyeztetés:</t>
  </si>
  <si>
    <t>Nyitó pénzkészlet</t>
  </si>
  <si>
    <t xml:space="preserve">           + bevételek</t>
  </si>
  <si>
    <t xml:space="preserve">           - kiadások</t>
  </si>
  <si>
    <t xml:space="preserve">           - pénzmaradvány</t>
  </si>
  <si>
    <t>Záró pénzkészlet</t>
  </si>
  <si>
    <t>Tata Város Önkormányzata által folyósított ellátások részletezése 2003-ban</t>
  </si>
  <si>
    <t>Pénzbeli kárpótlás</t>
  </si>
  <si>
    <t xml:space="preserve"> - Polgárdi Önkormányzatnak (hulladék kezelésre)</t>
  </si>
  <si>
    <t xml:space="preserve">   2003. évi KAC, VICE, társulati hozzájárulás</t>
  </si>
  <si>
    <t xml:space="preserve"> - Kőfaragó házra</t>
  </si>
  <si>
    <t xml:space="preserve">   2002. évi  Üdülőterületi céltámogatás KAC, VICE</t>
  </si>
  <si>
    <t xml:space="preserve"> - Közműfejlesztési hozzájárulás, 15 %-os központi támogatás lakosságnak </t>
  </si>
  <si>
    <t xml:space="preserve"> - Vissza nem térítendő támogatás lakáscélra (szociális)</t>
  </si>
  <si>
    <t xml:space="preserve"> - Háziorvosoknak inform. fejlesztésre</t>
  </si>
  <si>
    <t xml:space="preserve"> - Egyházi visszapótlás:14.500 EFt Kocsi u. 13.,70.000 E Ft Kapucinus Rend kártalanítás</t>
  </si>
  <si>
    <t xml:space="preserve"> - Hitelfedezetre elkülönített csatornatársulat számla egyenlege (2003-tól könyv. vált.)</t>
  </si>
  <si>
    <t xml:space="preserve"> - Lakásalap számla nyitó egyenlege (könyvviteli változás)</t>
  </si>
  <si>
    <t xml:space="preserve"> - Lakosságtól átvett (megszünt csatornatársulati) közműérdekeltségi hozzájárulás</t>
  </si>
  <si>
    <t xml:space="preserve"> - Munkaügyi Központtól közh. Foglalk., munkatapasztalatosokra, munkanélk. jöv. pót.</t>
  </si>
  <si>
    <t>2003. évi módosított terv</t>
  </si>
  <si>
    <t xml:space="preserve">Ellátottak </t>
  </si>
  <si>
    <t xml:space="preserve">pénz. </t>
  </si>
  <si>
    <t>juttatása</t>
  </si>
  <si>
    <t>Ebből a kisebbségi maradvány:</t>
  </si>
  <si>
    <t xml:space="preserve"> - Cigány</t>
  </si>
  <si>
    <t xml:space="preserve"> - Lengyel</t>
  </si>
  <si>
    <t xml:space="preserve"> - Német</t>
  </si>
  <si>
    <t>II. Városi Rehab.Szakkór.és Rend.Int.</t>
  </si>
  <si>
    <t>III. Kistérségi TFT.</t>
  </si>
  <si>
    <t>IV. Intézmények Gazdasági Hivatala:</t>
  </si>
  <si>
    <t>I. Polgármesteri Hivatal</t>
  </si>
  <si>
    <t>(családsegítő: 12, idősekklubja: 10,75, házi gondozás: 6, hajléktalan szálló: 6)</t>
  </si>
  <si>
    <t>(szöveges indoklással)</t>
  </si>
  <si>
    <t>Méltányossági eljárás keretében nyújtott adó,- pótlék,- és bírság elengedések száma 15 db (6 társaság + 9 magánszemély) összege:</t>
  </si>
  <si>
    <t>Méltányossági eljárás keretében nyújtott FIZETÉSI KÖNNYÍTÉS:  RÉSZLETFIZETÉSI KEDVEZMÉNY száma 16 db (10 társaság + 6 magánszemély)</t>
  </si>
  <si>
    <t>ADÓELENGEDÉS ÖSSZESEN:</t>
  </si>
  <si>
    <t>RÉSZLETFIZETÉSI KEDVEZMÉNY ÖSSZESEN:</t>
  </si>
  <si>
    <t>FIZETÉSI HALASZTÁS száma 9 db (9 társaság)</t>
  </si>
  <si>
    <t>FIZETÉSI HALASZTÁS ÖSSZESEN:</t>
  </si>
  <si>
    <t>Közvetett támogatások 2003. évben (E Ft-ban)</t>
  </si>
  <si>
    <t>A méltányossági kérelmek elbírálásánál:</t>
  </si>
  <si>
    <t xml:space="preserve"> - társaságok esetében a pénzügyi,- gazdasági egyensúly,- gazdasági ellehetetlenülés, valamint a visszafizetés valószínűsítésének vizsgálata</t>
  </si>
  <si>
    <t xml:space="preserve"> - magánszemélyek esetében pedig a szociális rászorultság vizsgálata volt az érdemi döntés alapja</t>
  </si>
  <si>
    <t>A helyi adórendeletekben - ÖNKORMÁNYZATI DÖNTÉS ALAPJÁN - biztosított és igénybevett</t>
  </si>
  <si>
    <t>ADÓELENGEDÉS</t>
  </si>
  <si>
    <t>1. Építményadó</t>
  </si>
  <si>
    <t xml:space="preserve"> - jövedelemhez kötött mentesség</t>
  </si>
  <si>
    <t xml:space="preserve"> - 30 m2 alatti lakás célú zártkerti ép.</t>
  </si>
  <si>
    <t>2. Iparűzési adó</t>
  </si>
  <si>
    <t xml:space="preserve"> - 600 E Ft árbevétel alatti egyéni vállalk.</t>
  </si>
  <si>
    <t xml:space="preserve"> - kezdő egyéni vállalkozó</t>
  </si>
  <si>
    <t xml:space="preserve"> - aktivált beruházáshoz kapcsolódó</t>
  </si>
  <si>
    <t>ADÓKEDVEZMÉNY</t>
  </si>
  <si>
    <t xml:space="preserve"> - üdülő lakás adómértékkel</t>
  </si>
  <si>
    <t xml:space="preserve"> - idegenforgalmi adó (vendégéjszakák növekménye)</t>
  </si>
  <si>
    <t xml:space="preserve"> - aktívált beruházáshoz kapcsolódó</t>
  </si>
  <si>
    <t xml:space="preserve"> - egész tanévben foglalkoztatott szakmunkástanulók</t>
  </si>
  <si>
    <t xml:space="preserve"> - Munkaügyi Közp. által kiközv. munkanélk. fogl. </t>
  </si>
  <si>
    <t xml:space="preserve"> - alapítványi befizetés után</t>
  </si>
  <si>
    <t xml:space="preserve"> - jogelőd nélkül Tatán újonnan szhely, thely.</t>
  </si>
  <si>
    <t>ADÓKEDVEZMÉNY ÖSSZESEN:</t>
  </si>
  <si>
    <t>FIZETÉSI KÖNNYÍTÉS MINDÖSSZESEN MÉLTÁNYOSSÁGBÓL:</t>
  </si>
  <si>
    <t>ADÓELENGEDÉS-ADÓKEDVEZMÉNY ÖSSZESEN ÖNK. DÖNTÉS ALAPJÁN:</t>
  </si>
  <si>
    <t xml:space="preserve"> - Gazdaság fejl. üzleti tervre</t>
  </si>
  <si>
    <t xml:space="preserve"> - Ipari park tanulmány tervre</t>
  </si>
  <si>
    <t xml:space="preserve"> Tata Város Önkormányzatának 2003. évi pénzforgalmi mérlege (E Ft-ban)</t>
  </si>
  <si>
    <t>Játszóterek fenntartása</t>
  </si>
  <si>
    <t>Mindszenty téri lakások</t>
  </si>
  <si>
    <t>Újhegyi szociális bérlakások</t>
  </si>
  <si>
    <t>Polgári szolgálat</t>
  </si>
  <si>
    <t>Lakáscélú támogatás (lakossági)</t>
  </si>
  <si>
    <t>Város és községgazdálkodás</t>
  </si>
  <si>
    <t>Építés és településfejlesztés</t>
  </si>
  <si>
    <t>Idegenforgalmi Alap</t>
  </si>
  <si>
    <t xml:space="preserve">Óvodai nevelés: Juniorka Óvoda tám., </t>
  </si>
  <si>
    <t>Iskolás korúak Ált. iskolai oktatása (támogatások)</t>
  </si>
  <si>
    <t>Szennyvízcsatornahálózat-építés</t>
  </si>
  <si>
    <t>926018</t>
  </si>
  <si>
    <t xml:space="preserve"> - Közbiztonság fejlesztésére</t>
  </si>
  <si>
    <t xml:space="preserve"> - Informatikai pályázatra</t>
  </si>
  <si>
    <t xml:space="preserve"> - Bursa ösztöndíjból vissza</t>
  </si>
  <si>
    <t xml:space="preserve"> - Erdősítésre</t>
  </si>
  <si>
    <t xml:space="preserve"> - Aranyponty egyesülettől</t>
  </si>
  <si>
    <t xml:space="preserve"> - Központi Adatfeldolgozótól</t>
  </si>
  <si>
    <t xml:space="preserve"> - 2002. évi normatív hozzájárulásra</t>
  </si>
  <si>
    <t xml:space="preserve"> - Sport költségekre</t>
  </si>
  <si>
    <t xml:space="preserve"> - Gyermekélelmezési feladatokra</t>
  </si>
  <si>
    <t xml:space="preserve">11.sz. melléklet </t>
  </si>
  <si>
    <t>/ átlagos statisztikai állományi létszám /</t>
  </si>
  <si>
    <t>Költségvetési szervek megnevezése</t>
  </si>
  <si>
    <t>Engedélyezett létszám</t>
  </si>
  <si>
    <t>Módosított</t>
  </si>
  <si>
    <t>( fő )</t>
  </si>
  <si>
    <t>(fő)</t>
  </si>
  <si>
    <t>Szivárvány Óvoda</t>
  </si>
  <si>
    <t>Bartók B. úti Óvoda</t>
  </si>
  <si>
    <t>Új úti Bölcsőde</t>
  </si>
  <si>
    <t>Fazekas u. Általános Iskola</t>
  </si>
  <si>
    <t>Vaszary János Általános Iskola</t>
  </si>
  <si>
    <t>Gazdasági Hivatal</t>
  </si>
  <si>
    <t>Intézményi Gazdasági Hivatala összesen</t>
  </si>
  <si>
    <t>Városi Önkormányzat Intézmények összesen:</t>
  </si>
  <si>
    <t>Polgármesteri Hivatal: -köztisztviselők</t>
  </si>
  <si>
    <t xml:space="preserve">                                  -választott tisztségviselő</t>
  </si>
  <si>
    <t xml:space="preserve">                                  -munka törvénykönyve alá tartozó </t>
  </si>
  <si>
    <t>Önkormányzati intézmények 2003. évi létszámkerete</t>
  </si>
  <si>
    <t>Piros Óvoda</t>
  </si>
  <si>
    <t>Magyary Zoltán Művelődési Ház</t>
  </si>
  <si>
    <t xml:space="preserve"> - lakásértékesítés, garázs</t>
  </si>
  <si>
    <t xml:space="preserve">17. sz. melléklet </t>
  </si>
  <si>
    <t xml:space="preserve">Tata Város Önkormányzatának </t>
  </si>
  <si>
    <t>ESZKÖZÖK</t>
  </si>
  <si>
    <t>Előző évi kv. beszámoló záró adatai</t>
  </si>
  <si>
    <t>Auditálási eltérések  * (+-)</t>
  </si>
  <si>
    <t xml:space="preserve">Előző évi aud. egyszerűsített beszámoló </t>
  </si>
  <si>
    <t>Tárgyévi kv. beszámoló adatai</t>
  </si>
  <si>
    <r>
      <t xml:space="preserve">Auditálási eltérések **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</si>
  <si>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Tárgyévi auditált  egysz. besz. adatai</t>
  </si>
  <si>
    <t>A)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</si>
  <si>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</si>
  <si>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</si>
  <si>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</si>
  <si>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</si>
  <si>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</si>
  <si>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</si>
  <si>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</si>
  <si>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</si>
  <si>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</si>
  <si>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</si>
  <si>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</si>
  <si>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</si>
  <si>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</si>
  <si>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</si>
  <si>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</si>
  <si>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</si>
  <si>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</si>
  <si>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ÖSSZESEN:</t>
  </si>
  <si>
    <t>FORRÁSOK</t>
  </si>
  <si>
    <t>D)</t>
  </si>
  <si>
    <t>SAJÁT TŐKE</t>
  </si>
  <si>
    <t>Induló tőke</t>
  </si>
  <si>
    <t>Tőkeváltozások</t>
  </si>
  <si>
    <t>E)</t>
  </si>
  <si>
    <t>TARTALÉKOK</t>
  </si>
  <si>
    <t>Költségvetési tartalékok</t>
  </si>
  <si>
    <t xml:space="preserve">II. </t>
  </si>
  <si>
    <t>Vállalkozási tartalékok</t>
  </si>
  <si>
    <t>F)</t>
  </si>
  <si>
    <t>KÖTELEZETTSÉGEK</t>
  </si>
  <si>
    <t>Hosszú lejáratú kötelezettségek</t>
  </si>
  <si>
    <t>Rövid lejáratú kötelezettségek</t>
  </si>
  <si>
    <t>Egyéb passzív pénzügyi elszámolások</t>
  </si>
  <si>
    <t>FORRÁSOK ÖSSZESEN:</t>
  </si>
  <si>
    <t xml:space="preserve">*    Az előző évet érintő és a könyvekben tárgyévben rögzített módosítások. </t>
  </si>
  <si>
    <t>**  A tárgyévet érintő és a könyvekben a tárgyévet követő évben rögzített módosítások.</t>
  </si>
  <si>
    <t>2003. évi egyszerűsített mérlege</t>
  </si>
  <si>
    <t xml:space="preserve">18. sz. melléklet </t>
  </si>
  <si>
    <t>2003. évi Letéti számla pénzforgalma</t>
  </si>
  <si>
    <t>Sor</t>
  </si>
  <si>
    <t>szám</t>
  </si>
  <si>
    <t>előirányzat</t>
  </si>
  <si>
    <t>Munkaadót terhelő járulékok</t>
  </si>
  <si>
    <t>Végleges pénzeszközátadás, egyéb támogatás</t>
  </si>
  <si>
    <t>Ellátottak juttatásai</t>
  </si>
  <si>
    <t>Hitelek és kölcsönök kiadásai</t>
  </si>
  <si>
    <t>Értékpapírok kiadásai</t>
  </si>
  <si>
    <t>Bankszámlaegyenleg a tárgyidőszak elején</t>
  </si>
  <si>
    <t>Más jogszabályban foglalt letétek bevétele</t>
  </si>
  <si>
    <t>Letéti pénzezsköz hozambevétele</t>
  </si>
  <si>
    <t>Egyéb letéti bevételek</t>
  </si>
  <si>
    <t xml:space="preserve">  Letéti bevételek összesen:</t>
  </si>
  <si>
    <t>Birói letétek bevétele</t>
  </si>
  <si>
    <t>Birói letétek kiadásai</t>
  </si>
  <si>
    <t>Más jogszabályban foglalt letétek kiadásai</t>
  </si>
  <si>
    <t>Hozambevétel átutalása a ktgs-i elszámolási számlára</t>
  </si>
  <si>
    <t>10.</t>
  </si>
  <si>
    <t>Egyéb letétek kiadásai</t>
  </si>
  <si>
    <t xml:space="preserve">  Letéti kiadások összesen:</t>
  </si>
  <si>
    <t>Bankszámlaegyenleg a tárgyidőszak végén</t>
  </si>
  <si>
    <t>11.</t>
  </si>
  <si>
    <t>12.</t>
  </si>
  <si>
    <t>Összeg</t>
  </si>
  <si>
    <t>Tata Város Polgármesteri Hivatal adósságszolgálatának évenkénti alakulása</t>
  </si>
  <si>
    <t xml:space="preserve">1. évben </t>
  </si>
  <si>
    <t>2. évben</t>
  </si>
  <si>
    <t xml:space="preserve">3. évben </t>
  </si>
  <si>
    <t>4. évben</t>
  </si>
  <si>
    <t xml:space="preserve">5. évben </t>
  </si>
  <si>
    <t>6. és azt követően</t>
  </si>
  <si>
    <t>összesen</t>
  </si>
  <si>
    <t>Társulattól átvett</t>
  </si>
  <si>
    <t>IV. Bérlakásépítés</t>
  </si>
  <si>
    <t>Sor szám</t>
  </si>
  <si>
    <t>Tartozás (fejlesztési célú) kötvénykibocsátásból</t>
  </si>
  <si>
    <t>Beruházási és fejlesztési hitelek</t>
  </si>
  <si>
    <t>Egyéb hosszú lejáratú kötelezettségek</t>
  </si>
  <si>
    <t>Hosszú lejáratú kötelezettségek köv. évi törlesztő részletei</t>
  </si>
  <si>
    <t>Tartozás működési célú kötvénykibocsátásból</t>
  </si>
  <si>
    <t xml:space="preserve">  Adósságszolgálat összesen (5+8)</t>
  </si>
  <si>
    <t xml:space="preserve">  Rövid lejáratú adosság összesen (6+7)</t>
  </si>
  <si>
    <t>Hosszú lejáratra kapott kölcsönök (Honvédségnek)</t>
  </si>
  <si>
    <t xml:space="preserve">  Hosszú lejáratú kötelezettségek összesen (1+..+4-6)</t>
  </si>
  <si>
    <t>Adósságszolgálat a 2003. követő években</t>
  </si>
  <si>
    <t>Pénzforgalom nélküli kiadások</t>
  </si>
  <si>
    <t>Kiegyenlítő, függő, átfutó kiadások összesen</t>
  </si>
  <si>
    <t>Intézményi működési bevételek</t>
  </si>
  <si>
    <t>Önkormányzatok sajátos működési bevételei</t>
  </si>
  <si>
    <t>Felhalmozási és tőke jellegű bevételek</t>
  </si>
  <si>
    <t>Hitelek, kölcsönök bevételei</t>
  </si>
  <si>
    <t>Értékpapírok bevételei</t>
  </si>
  <si>
    <t>Pénzforgalom nélküli bevételek</t>
  </si>
  <si>
    <t>18-ból Önkormányzatok sajátos felhalmozási és tőkebevételei</t>
  </si>
  <si>
    <t>20-ból Önkormányzatok költségvetési támogatása</t>
  </si>
  <si>
    <t>2003. évi egyszerűsített éves pénzforgalmi jelentése</t>
  </si>
  <si>
    <t xml:space="preserve">19. sz. melléklet </t>
  </si>
  <si>
    <t xml:space="preserve">EGYSZERŰSÍTETT PÉNZMARADVÁNY-KIMUTATÁS </t>
  </si>
  <si>
    <t>Auditálási eltérések *      (+-)</t>
  </si>
  <si>
    <t>Előző évi aud.  egyszerűsítettbeszámoló záró adatai</t>
  </si>
  <si>
    <t>Tárgyévi kv. beszámoló záró adatai</t>
  </si>
  <si>
    <t>Auditálási eltérések **       (+-)</t>
  </si>
  <si>
    <t>Tárgyévi aud. egyszerűsített beszámoló záró adatai</t>
  </si>
  <si>
    <t>Egyéb aktív és passzív pénzügyi elszámolások összevont záróegyenlege (+-)</t>
  </si>
  <si>
    <t>Előző év(ek)ben képzett tartalékok maradványa (-)</t>
  </si>
  <si>
    <t>Vállalkozási tevékenység pénzforgalmi eredménye (-)</t>
  </si>
  <si>
    <t>Tárgyévi helyesbített pénzmaradvány (1+-2-3-4)</t>
  </si>
  <si>
    <t>Finanszírozásból származó korrekciók (+-)</t>
  </si>
  <si>
    <t>7.</t>
  </si>
  <si>
    <t>Pénzmaradványt terhelő elvonások (+-)</t>
  </si>
  <si>
    <t>8.</t>
  </si>
  <si>
    <t>A vállalkozási tevékenység eredményéből alaptevékenység ellátásra felhasznált összeg</t>
  </si>
  <si>
    <t>9.</t>
  </si>
  <si>
    <r>
      <t>Költségvetési pénzmaradványt külön jogszabály alapján módosító tétel (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)</t>
    </r>
  </si>
  <si>
    <t>Módosított pénzmaradvány</t>
  </si>
  <si>
    <t>A 10. sorból az egészségbiztosítási alapból folyósított pénzeszköz maradványa</t>
  </si>
  <si>
    <t>2003. év</t>
  </si>
  <si>
    <t>2003. december 31-én</t>
  </si>
  <si>
    <t>Lejárat éve</t>
  </si>
  <si>
    <t>Nyitó állomány</t>
  </si>
  <si>
    <t>Felvétel</t>
  </si>
  <si>
    <t>Törlesztés</t>
  </si>
  <si>
    <t>Egyenleg</t>
  </si>
  <si>
    <t>Rákóczi u. csatornatársulat (megszűnt)</t>
  </si>
  <si>
    <t>Nagykert u. csatornatársulat  (megszűnt )</t>
  </si>
  <si>
    <t>Agostyáni u. csatornatársulat (megszűnt )</t>
  </si>
  <si>
    <t>Arany J. u. csatornatársulat (megszűnt )</t>
  </si>
  <si>
    <t>Tatai Viziközmű Társulat (megszűnt )</t>
  </si>
  <si>
    <t>Tata Tóvárosi Viziközmű Társ.  (megszűnt)</t>
  </si>
  <si>
    <t>Tata Váralja Viziközmű Társulat</t>
  </si>
  <si>
    <t>Beruh. és fejl .ktg. finansz. éven túli I.</t>
  </si>
  <si>
    <t>Beruh. és fejl. ktg. finansz. éven túli II.</t>
  </si>
  <si>
    <t>Hosszú lejáratú hitelek, átvett pe. összesen:</t>
  </si>
  <si>
    <t>Ideiglenesen átvett pénzeszközök</t>
  </si>
  <si>
    <t>Likvid hitel, céltámogatás megelőlegezés</t>
  </si>
  <si>
    <t>Rövid lejáratú hitelek, átvett pe. összesen:</t>
  </si>
  <si>
    <t>2004. évi törl. részlet</t>
  </si>
  <si>
    <t>Részesedések</t>
  </si>
  <si>
    <t>Vállalkozó</t>
  </si>
  <si>
    <t>Befektetést igazoló okmány</t>
  </si>
  <si>
    <t>PROMONTORVIN Borgazdasági Rt</t>
  </si>
  <si>
    <t>leltár</t>
  </si>
  <si>
    <t>Országos Takarékpénztár és Kereskedelmi Bank Rt</t>
  </si>
  <si>
    <t>MUNICIPAL Önkormányzati Kárpótlási Jegy Befektető Rt</t>
  </si>
  <si>
    <t xml:space="preserve">Tóvárosi Malom Idegenforgalmi Rt </t>
  </si>
  <si>
    <t>igazolás</t>
  </si>
  <si>
    <t>K.E.M.Turisztikai Marketing Információs Kht</t>
  </si>
  <si>
    <t>Tati Ipari és Logisztikai Park Kft</t>
  </si>
  <si>
    <t>M.S. Környezetvédelmi Közalapítvány</t>
  </si>
  <si>
    <t>alapító okirat</t>
  </si>
  <si>
    <t>Tata Város Szociális Háló Közalapítvány</t>
  </si>
  <si>
    <t>Mindszenty téri 32 lakás ép., kerítés és pótmunka, gk. tároló</t>
  </si>
  <si>
    <t>Tatai Mecénás Közalapítvány</t>
  </si>
  <si>
    <t>Tata Minimarathon Közalapítvány</t>
  </si>
  <si>
    <t>Szakmai Képzésért Közalapítvány</t>
  </si>
  <si>
    <t xml:space="preserve">Tatai Múzsák Művelődési Közalapítvány </t>
  </si>
  <si>
    <t>Tatai Öreg-tóért Közalapítvány</t>
  </si>
  <si>
    <t>Tatai Televízió Közalapítvány</t>
  </si>
  <si>
    <t>Névérték Ft     2003. XII. 31-én</t>
  </si>
  <si>
    <t>Névérték Ft  2003. XII. 31-én</t>
  </si>
  <si>
    <t>Részesedés aránya        %-ban</t>
  </si>
  <si>
    <t>Értékelés után könyvszerinti érték  Ft         2002. XII. 31-én</t>
  </si>
  <si>
    <t xml:space="preserve">Értékelés után könyvszerinti érték  Ft                       2003. XII. 31-én </t>
  </si>
  <si>
    <t>Vértesi Erőmű Rt.</t>
  </si>
  <si>
    <t>Bábolna Rt.</t>
  </si>
  <si>
    <t>letéti igazolás</t>
  </si>
  <si>
    <t>Tatai Távhőszolgáltató Kft.</t>
  </si>
  <si>
    <t>Tatai Városgazda Kht.</t>
  </si>
  <si>
    <t>Pro Arte Közalapítvány</t>
  </si>
  <si>
    <t xml:space="preserve">Német kisebbségi önkormányzat </t>
  </si>
  <si>
    <t>Egyéb folyó kiadások</t>
  </si>
  <si>
    <t>Pénzeszközátadás, egyéb támogatás</t>
  </si>
  <si>
    <t>Működési költségvetés kiadásai összesen:</t>
  </si>
  <si>
    <t>Beruházási kiadás</t>
  </si>
  <si>
    <t>Helyi kisebbségi önkormányzat kiadásai összesen:</t>
  </si>
  <si>
    <t>Helyi kisebbségi önkormányzat intézményeinek működési bevételei</t>
  </si>
  <si>
    <t>Helyi kisebbségi önkormányzat sajátos működési bevételei</t>
  </si>
  <si>
    <t>Helyi kisebbségi önkormányzat felhalmozási és tőke jellegű bevételei</t>
  </si>
  <si>
    <t xml:space="preserve">Normatív állami hozzájárulás </t>
  </si>
  <si>
    <t>Egyéb állami támogatás, hozzájárulás</t>
  </si>
  <si>
    <t>Egyéb támogatások, kiegészítések és átvett pénzeszközök</t>
  </si>
  <si>
    <t>Helyi kisebbségi önkormányzat bevételei összesen:</t>
  </si>
  <si>
    <t xml:space="preserve">Lengyel kisebbségi önkormányzat </t>
  </si>
  <si>
    <t xml:space="preserve">Cigány kisebbségi önkormányzat </t>
  </si>
  <si>
    <t>2003. évi költségvetése és teljesítése (E Ft-ban)</t>
  </si>
  <si>
    <t>Költségvetési aktív pénzügyi elszámolások</t>
  </si>
  <si>
    <t>Költségvetés passzív pénzügyi elszámolások</t>
  </si>
  <si>
    <t xml:space="preserve"> - építményadó</t>
  </si>
  <si>
    <t xml:space="preserve"> - késedelmi pótlék</t>
  </si>
  <si>
    <t xml:space="preserve"> - bírság</t>
  </si>
  <si>
    <t xml:space="preserve"> - iparűzési adó</t>
  </si>
  <si>
    <t>2003. tény</t>
  </si>
  <si>
    <t xml:space="preserve"> - beszedett idegenforgalmi adó</t>
  </si>
  <si>
    <t xml:space="preserve"> - bírság </t>
  </si>
  <si>
    <t xml:space="preserve"> - telekadó</t>
  </si>
  <si>
    <t>Német</t>
  </si>
  <si>
    <t xml:space="preserve">Lengyel </t>
  </si>
  <si>
    <t>Cigány</t>
  </si>
  <si>
    <t xml:space="preserve"> (E Ft-ban)</t>
  </si>
  <si>
    <t>A költségvetési bankszámlák záróegyenlegei</t>
  </si>
  <si>
    <t>Költségvetés aktív átfutó elszámolások záróegyenlege</t>
  </si>
  <si>
    <t>Költségvetés passzív függő elszámolások záróegyenlege</t>
  </si>
  <si>
    <t>Egyéb költségvetési aktív és passzív pénzügyi elszámolások összesen</t>
  </si>
  <si>
    <t>Kisebbségi Önkormányzatok pénzmaradvány kimutatása</t>
  </si>
  <si>
    <t>Összen</t>
  </si>
  <si>
    <t xml:space="preserve">14.sz. melléklet </t>
  </si>
  <si>
    <t>Költségvetési szervek</t>
  </si>
  <si>
    <t xml:space="preserve">Tárgyévi </t>
  </si>
  <si>
    <t>Még felhasználható, kötelezettséggel terhelt pénzmaradvány felosztása</t>
  </si>
  <si>
    <t>Összes pénzmaradvány</t>
  </si>
  <si>
    <t>megnevezése</t>
  </si>
  <si>
    <t>helyesbített</t>
  </si>
  <si>
    <t>költségvetésben</t>
  </si>
  <si>
    <t>felhasználása</t>
  </si>
  <si>
    <t>pénzmaradv.</t>
  </si>
  <si>
    <t>Korrekció</t>
  </si>
  <si>
    <t>előirányzatosítva</t>
  </si>
  <si>
    <t>jellegü</t>
  </si>
  <si>
    <t xml:space="preserve">   Gyógypedagógiai ellátás óvodában</t>
  </si>
  <si>
    <t xml:space="preserve">   Óvodai intézményi étkeztetés (50 %-os kieg.hozzáj.)</t>
  </si>
  <si>
    <t xml:space="preserve">   Felzárkóztató oktatás</t>
  </si>
  <si>
    <t xml:space="preserve">   Iskolai szervezett étkeztetés (50 %-os kieg. hozzáj.)</t>
  </si>
  <si>
    <t xml:space="preserve">   Tanulók kieg. tám. ingyenes tank. vás. (I-IV.)</t>
  </si>
  <si>
    <t xml:space="preserve">   Tanulók kieg. tám. ingyenes tank. vás. (V-VIII.)</t>
  </si>
  <si>
    <t>Év közbeni pótelőirányzat (étkeztetésre)</t>
  </si>
  <si>
    <t>Év közbeni pótelőirányzat (tanulói tankönyvre)</t>
  </si>
  <si>
    <t>III. Szennyvízcsatornák építése (ÁFA nélkül)</t>
  </si>
  <si>
    <t>Befejezés éve</t>
  </si>
  <si>
    <t>2003. évi kifizetés</t>
  </si>
  <si>
    <t>V. Polgármesteri Hivatal</t>
  </si>
  <si>
    <t>Klímaszerelés</t>
  </si>
  <si>
    <t>Központi fűtés korszerűsítés</t>
  </si>
  <si>
    <t>VI. Nappali szociális ellátás</t>
  </si>
  <si>
    <t>ÉNO kialakítás</t>
  </si>
  <si>
    <t>VII. Közvilágítási feladatok</t>
  </si>
  <si>
    <t>Fenyőtér, Deák F. u., Tópart közvilágítási feladatai</t>
  </si>
  <si>
    <t>VIII. Belterületi csapadékvíz elvezetés</t>
  </si>
  <si>
    <t>Szilágyi E. u., Deák F. u. csapadékvíz elvezetés</t>
  </si>
  <si>
    <t>Több éves kihatással járó beruházási feladatok (E Ft-ban)</t>
  </si>
  <si>
    <t>Hitelállomány 2003. december 31-én (Ft-ban)</t>
  </si>
  <si>
    <t>OMS-től jóteljesítési biztosíték Mindszenty téri lakásépítésre</t>
  </si>
  <si>
    <t>Működésre</t>
  </si>
  <si>
    <t>Működ.</t>
  </si>
  <si>
    <t>Beruházási hitelek kamata</t>
  </si>
  <si>
    <t>Eft</t>
  </si>
  <si>
    <t>1 ellátottra</t>
  </si>
  <si>
    <t>Intézmény saját</t>
  </si>
  <si>
    <t>Intézmények megnevezése:</t>
  </si>
  <si>
    <t>átlagszáma</t>
  </si>
  <si>
    <t>kiadási</t>
  </si>
  <si>
    <t>jutó kiadás</t>
  </si>
  <si>
    <t>bevétele</t>
  </si>
  <si>
    <t>%-a</t>
  </si>
  <si>
    <t>összeg</t>
  </si>
  <si>
    <t>Óvodák mindösszesen:</t>
  </si>
  <si>
    <t xml:space="preserve">Fazekas u. Általános Iskola </t>
  </si>
  <si>
    <t>Általános Iskolák összesen:</t>
  </si>
  <si>
    <t>Szociális Alapellátó Intézmény, ebből:</t>
  </si>
  <si>
    <t xml:space="preserve">        -Nappali szociális ellátás,házigondozás, szoc.étkeztet.</t>
  </si>
  <si>
    <t>Szociális Alapellátó Intézmény összesen:</t>
  </si>
  <si>
    <t xml:space="preserve">                             Normatív állami hozzájárulás és a normatív részesedésü átengedett SZJA jogcimei és összegei                                                                                                          .                 </t>
  </si>
  <si>
    <t>2003. évre</t>
  </si>
  <si>
    <t>Jogcímek megnevezése</t>
  </si>
  <si>
    <t>Mutató</t>
  </si>
  <si>
    <t>Ft/mutató</t>
  </si>
  <si>
    <t>Települési igazgatási, komm., sport feladat</t>
  </si>
  <si>
    <t>Lakott külterülettel kapcs.feladatok</t>
  </si>
  <si>
    <t>Körzeti igazgatási feladatok</t>
  </si>
  <si>
    <t>Pénz és term.beni szoc.és gyermekjóléti</t>
  </si>
  <si>
    <t>Lakáshoz jutás, lakásfenntartás feladatai</t>
  </si>
  <si>
    <t>Helyi közművelődési feladatok</t>
  </si>
  <si>
    <t>Üdülőhelyi feladatok</t>
  </si>
  <si>
    <t>Szoc. és gyermekjóléti alaphozzájárulás</t>
  </si>
  <si>
    <t>Hajléktalanok átmeneti intézményei</t>
  </si>
  <si>
    <t>Bölcsődei ellátás</t>
  </si>
  <si>
    <t xml:space="preserve">   Óvodába más településről bejáró gyermek</t>
  </si>
  <si>
    <t xml:space="preserve">   Óvodapedagógus szakvizs. és továbbképz.</t>
  </si>
  <si>
    <t xml:space="preserve">   Óvodapedagógus szakkönyv-vásárlása</t>
  </si>
  <si>
    <t xml:space="preserve">   Gyógyped.ellátás általános iskolában</t>
  </si>
  <si>
    <t xml:space="preserve">   Ált.iskolába más településről bejáró gyerm.</t>
  </si>
  <si>
    <t xml:space="preserve">   Általános iskolai napközis foglalkozás</t>
  </si>
  <si>
    <t xml:space="preserve">   Tanulók tankönyv-vásárlása</t>
  </si>
  <si>
    <t xml:space="preserve">   Pedagógus szakvizsga és továbbképzés</t>
  </si>
  <si>
    <t xml:space="preserve">Belügyminisztérium </t>
  </si>
  <si>
    <t>Tata Szelektív hulladékgyűjtő szigetek kial.</t>
  </si>
  <si>
    <t>56.</t>
  </si>
  <si>
    <t>57.</t>
  </si>
  <si>
    <t xml:space="preserve">A 39. sorszámú pályázat:  Tata 3 528 E., Dammarie Les Lys 4 575 E., Montebelluna 1 005 E., Szőgyén 49 E. /Tata és Vidéke Takarékszövetkezet 2003.05.16-i deviza árfolyama alapján 242,45Ft/Euró/                   </t>
  </si>
  <si>
    <t xml:space="preserve">A 25-ös sorszámú beruházás megvalósult 2297 eFt beruh. költséggel. Saját erő 466 eFt, támogatás 1831 eFt. Számítástechnikai eszközök: 2db szerver gép+monitor, 2 db számítógép+monitor, 2db lézer és 2 db tintasugaras  nyomtrató, 4 db program.                 </t>
  </si>
  <si>
    <t>A 26-os sorszámú pályázat: Tata város honlapja 2003. augusztus 1-től  www.tata.hu web címen elérhető.</t>
  </si>
  <si>
    <t xml:space="preserve">   Pedagógus szakkönyv-vásárlása</t>
  </si>
  <si>
    <t xml:space="preserve">   Ifjusági és diáksport támogatása</t>
  </si>
  <si>
    <t>Alapfokú művészetoktatás, zeneműv.ág</t>
  </si>
  <si>
    <t xml:space="preserve">   Képzőművészeti ág</t>
  </si>
  <si>
    <t xml:space="preserve">   Pedagógus szakkönyv-vásárlás</t>
  </si>
  <si>
    <t>SZJA-ból átengedett rész (közp.számítás)</t>
  </si>
  <si>
    <t>SZJA-ból kiegészítés adóerőképesség alapján</t>
  </si>
  <si>
    <t>2003. évi tény</t>
  </si>
  <si>
    <t>Különbözet</t>
  </si>
  <si>
    <t>Családsegítő.gyerm.jóléti szolg.kieg.hozzáj.</t>
  </si>
  <si>
    <t xml:space="preserve">    Fogyatékos személyek nappali ellátása</t>
  </si>
  <si>
    <t>Szociális továbbképzés és szakvizsga</t>
  </si>
  <si>
    <t xml:space="preserve">   Pedagógiai szakmai szolgáltatás</t>
  </si>
  <si>
    <t xml:space="preserve">   Különleges helyzetben lévő gyermeke tám.</t>
  </si>
  <si>
    <t xml:space="preserve">   Óvodai ingyenes étkeztetés</t>
  </si>
  <si>
    <t>Általános iskolai oktatás (I-IV. évfolyam)</t>
  </si>
  <si>
    <t>Általános iskolai oktatás (V-VIII. évfolyam)</t>
  </si>
  <si>
    <t xml:space="preserve">   Pedagógia szak szolgáltatás</t>
  </si>
  <si>
    <t xml:space="preserve">   Külön. helyz. tanulók kiegészítő támogatása</t>
  </si>
  <si>
    <t>Szakmai fejlesztési feladatok (közoktatáshoz)</t>
  </si>
  <si>
    <t>Önk. által szervezett közcélú foglalk. tám.</t>
  </si>
  <si>
    <t>Bekerülési költség</t>
  </si>
  <si>
    <t>Előző években kifizetett összeg</t>
  </si>
  <si>
    <t>Következő évekre áthúzódó ktg.</t>
  </si>
  <si>
    <t>Tata - Kertváros (üdülőterület)</t>
  </si>
  <si>
    <t>Tata III. ütem (ellátatlan utcaszakaszok)</t>
  </si>
  <si>
    <t>Újhegyi úti 40 db bérlakás építés kül. közm., út és parkoló</t>
  </si>
  <si>
    <t>Önkormányzati</t>
  </si>
  <si>
    <t>Nappali szociális intézményi ellátás</t>
  </si>
  <si>
    <t>Óvodai nevelés</t>
  </si>
  <si>
    <t>Állami hozzájárulás+SZJA mindösszesen:</t>
  </si>
  <si>
    <t>Önkormányzati pénzm.mindösszesen:</t>
  </si>
  <si>
    <t>Felhasz.</t>
  </si>
  <si>
    <t>pénzm.</t>
  </si>
  <si>
    <t>Tartalék</t>
  </si>
  <si>
    <t>Tata Város Önkormányzat irányítása alá tartozó költségvetési szervek 2003.évi pénzmaradványa (Eft-ban)</t>
  </si>
  <si>
    <t>2004.évi</t>
  </si>
  <si>
    <t xml:space="preserve">6.sz. melléklet </t>
  </si>
  <si>
    <t>E Ft-ban</t>
  </si>
  <si>
    <t>Önkormányzati, Polgármesteri Hivatal gazdálkodási körében</t>
  </si>
  <si>
    <t xml:space="preserve"> - Lakásfelújítás, csatornabekötések</t>
  </si>
  <si>
    <t xml:space="preserve">Intézményi felújítások </t>
  </si>
  <si>
    <t>Városi Rehabilitációs Szakkórház és Rendelőintézet</t>
  </si>
  <si>
    <t>Intézmények Gazdasági Hivatala</t>
  </si>
  <si>
    <t>Mindösszesen:</t>
  </si>
  <si>
    <t>Önkormányzati Polgármesteri Hivatal gazdálkodási körébe:</t>
  </si>
  <si>
    <t xml:space="preserve">3.sz.melléklet    </t>
  </si>
  <si>
    <t>( kiemelt előirányzatok szerinti részletezésben ) E ft-ban</t>
  </si>
  <si>
    <t>Kiadások</t>
  </si>
  <si>
    <t>Polgármesteri     Hivatal</t>
  </si>
  <si>
    <t>Intézmények Gazd. Hiv.</t>
  </si>
  <si>
    <t>Városi Reh.Szakk.  és Ren.Int.</t>
  </si>
  <si>
    <t>Kistérségi TFT</t>
  </si>
  <si>
    <t>Összesen</t>
  </si>
  <si>
    <t>Személyi juttatások</t>
  </si>
  <si>
    <t>Munkaadót terh. járulékok</t>
  </si>
  <si>
    <t>Dologi kiadások</t>
  </si>
  <si>
    <t>Ezen belül:</t>
  </si>
  <si>
    <t xml:space="preserve"> - kiszámlázott termékek és szolgáltatás ÁFA befizetése</t>
  </si>
  <si>
    <t xml:space="preserve"> - értékesített tárgyi eszk. ÁFA befizetése</t>
  </si>
  <si>
    <t>Kamatkiadások</t>
  </si>
  <si>
    <t>Dologi és egyéb folyókiadások összesen:</t>
  </si>
  <si>
    <t>Pénzeszköz átadás: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</si>
  <si>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</si>
  <si>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</si>
  <si>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</si>
  <si>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</si>
  <si>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Felújitás ( ÁFA-val )</t>
  </si>
  <si>
    <t>Beruházás ( ÁFA-val )</t>
  </si>
  <si>
    <t>Kölcs. nyújtása lakáscélra</t>
  </si>
  <si>
    <t>Ideigl. átv. pénze.visszfiz.</t>
  </si>
  <si>
    <t>Hiteltörlesztés</t>
  </si>
  <si>
    <t>Kiadások összesen:</t>
  </si>
  <si>
    <t xml:space="preserve">1.sz. melléklet              </t>
  </si>
  <si>
    <t>Bevételi előirányzat</t>
  </si>
  <si>
    <t>Kiadási előirányzat</t>
  </si>
  <si>
    <t>Eredeti</t>
  </si>
  <si>
    <t xml:space="preserve">Működési bevételek </t>
  </si>
  <si>
    <t xml:space="preserve">       - Intézmények</t>
  </si>
  <si>
    <t xml:space="preserve">       - Polgármesteri Hivatal</t>
  </si>
  <si>
    <t>Munkaadókat terhelő járulékok</t>
  </si>
  <si>
    <t>Önkormányzat sajátos működési bevétele</t>
  </si>
  <si>
    <t xml:space="preserve">        -Helyi adók</t>
  </si>
  <si>
    <t xml:space="preserve">Dologi kiadások és egyéb </t>
  </si>
  <si>
    <t xml:space="preserve">        -Átengedett központi adók</t>
  </si>
  <si>
    <t>folyó kiadások (hitelkamat nélkül)</t>
  </si>
  <si>
    <t xml:space="preserve">   - átengedett SZJA</t>
  </si>
  <si>
    <t>Pénzeszközátadás</t>
  </si>
  <si>
    <t xml:space="preserve">   - SZJA kiegészítés</t>
  </si>
  <si>
    <t xml:space="preserve">   - Gépjárműadó</t>
  </si>
  <si>
    <t xml:space="preserve">         -Földterület bérbeadásából származó szja.</t>
  </si>
  <si>
    <t>Önk.által folyósított ellátások</t>
  </si>
  <si>
    <t xml:space="preserve">         -Egyéb sajátos bevételek (bérleti díj)</t>
  </si>
  <si>
    <t>Ellátottak pénzbeli juttatásai</t>
  </si>
  <si>
    <t>Önkorm. és int. működési bevételei összesen</t>
  </si>
  <si>
    <t>Beruházás</t>
  </si>
  <si>
    <t>Földterület értékesítés</t>
  </si>
  <si>
    <t>Felujítás</t>
  </si>
  <si>
    <t>Bérbeadásból felhalmozási bevétel</t>
  </si>
  <si>
    <t>Tartalékok</t>
  </si>
  <si>
    <t>Felhalmozási és tőkejellegű bev. összesen</t>
  </si>
  <si>
    <t xml:space="preserve"> - Általános tartalék</t>
  </si>
  <si>
    <t>Felhalmozási ÁFA visszatérülés</t>
  </si>
  <si>
    <t>Normatív állami hozzájárulás</t>
  </si>
  <si>
    <t>Kölcsönnyujtás (lakáscélra)</t>
  </si>
  <si>
    <t>Céltámogatás</t>
  </si>
  <si>
    <t>Egyéb támogatások (szoc.ellátásokhoz)</t>
  </si>
  <si>
    <t>Támogatás központi költségvetésből</t>
  </si>
  <si>
    <t>Eü működésre átvett pénzeszk.</t>
  </si>
  <si>
    <t>Egyéb működési célra átvett pénzeszk.</t>
  </si>
  <si>
    <t>Felhalmozási célra átvett pénzeszk.</t>
  </si>
  <si>
    <t>Átvett pénzeszköz összesen:</t>
  </si>
  <si>
    <t>Pénzmaradvány</t>
  </si>
  <si>
    <t>Hitel</t>
  </si>
  <si>
    <t xml:space="preserve"> - fejlesztési célú</t>
  </si>
  <si>
    <t xml:space="preserve"> - működési célú (hiány)</t>
  </si>
  <si>
    <t>Bevételek mindösszesen</t>
  </si>
  <si>
    <t>Kiadások mindösszesen</t>
  </si>
  <si>
    <t xml:space="preserve">Eredeti </t>
  </si>
  <si>
    <t xml:space="preserve">2.sz.melléklet     </t>
  </si>
  <si>
    <t xml:space="preserve">Bevétlek </t>
  </si>
  <si>
    <t xml:space="preserve">Polgármesteri Hivatal </t>
  </si>
  <si>
    <t>Városi Rehab. Szakkórház és Rendelőintézet</t>
  </si>
  <si>
    <t xml:space="preserve"> - alaptev. összefüggő szolg. bevételei</t>
  </si>
  <si>
    <t xml:space="preserve"> - Intézm. sajátos bevétele (bérleti díj)</t>
  </si>
  <si>
    <t xml:space="preserve"> - ÁFA bevételek, visszatérülés</t>
  </si>
  <si>
    <t xml:space="preserve"> - kamatbevételek</t>
  </si>
  <si>
    <t>Intézm. működ. bevételei összesen</t>
  </si>
  <si>
    <t xml:space="preserve"> - helyi adók</t>
  </si>
  <si>
    <t xml:space="preserve"> - átengedett SZJA</t>
  </si>
  <si>
    <t xml:space="preserve"> - SZJA kiegészítés</t>
  </si>
  <si>
    <t xml:space="preserve"> - gépjárműadó</t>
  </si>
  <si>
    <t xml:space="preserve"> - termőföld bérbeadásából SZJA</t>
  </si>
  <si>
    <t xml:space="preserve"> - bírság, egyéb sajátos bev. (lakbér)</t>
  </si>
  <si>
    <t>Önk. sajátos működ. bev. összesen</t>
  </si>
  <si>
    <t>Működési bevételek összesen</t>
  </si>
  <si>
    <t xml:space="preserve"> - földterület értékesítés</t>
  </si>
  <si>
    <t xml:space="preserve"> - üzemeltetés, bérbeadás felhalm. bevét.</t>
  </si>
  <si>
    <t xml:space="preserve"> - normatív állami hozzájárulás</t>
  </si>
  <si>
    <t xml:space="preserve"> - központosított támogatás</t>
  </si>
  <si>
    <t xml:space="preserve"> - céltámogatás</t>
  </si>
  <si>
    <t xml:space="preserve"> - egyéb támogatás (szoc. ellátásokhoz)</t>
  </si>
  <si>
    <t xml:space="preserve"> - egészségügyi műk. célra Tb. támog.</t>
  </si>
  <si>
    <t xml:space="preserve"> - felhalm. célú pénzeszköz átvétel</t>
  </si>
  <si>
    <t>Átvett pénzeszköz összesen</t>
  </si>
  <si>
    <t>Hitel felvétel</t>
  </si>
  <si>
    <t>Előző évi pénzmaradvány</t>
  </si>
  <si>
    <t>Bevételek Mindösszesen:</t>
  </si>
  <si>
    <t xml:space="preserve">7.sz.  melléklet </t>
  </si>
  <si>
    <t xml:space="preserve"> - Bartók B. u. és Alkotmány út, út és járdafelújítás</t>
  </si>
  <si>
    <t xml:space="preserve"> - Bérlakás építés Mindszenty tér 32 lakás</t>
  </si>
  <si>
    <t xml:space="preserve"> - Bérlakás építés Újhegyi úti 40 db szociális bérlakás</t>
  </si>
  <si>
    <t xml:space="preserve"> - Belvízrendezés beruházás program elvi eng. terv címzett támogatáshoz</t>
  </si>
  <si>
    <t xml:space="preserve"> - Értékvédelmi inf. rendszer kiépítése II. ütem</t>
  </si>
  <si>
    <t xml:space="preserve"> - Szennyvízcsatorna hálózat bővítés (üdülőterület)</t>
  </si>
  <si>
    <t xml:space="preserve"> - Szennyvízcsatorna hálózat bővítés (elmaradt utca szakaszok 2003. évi ütem)</t>
  </si>
  <si>
    <t xml:space="preserve"> - Településrendezési terv</t>
  </si>
  <si>
    <t xml:space="preserve"> - Polgármesteri Hivatal gépkocsi lizingdíja</t>
  </si>
  <si>
    <t xml:space="preserve"> - ÉNO (Értelmi Fogyatékosok Nappali Intézete) kialakítása</t>
  </si>
  <si>
    <t xml:space="preserve"> - Szabadtéri Színpad 2002-ről áthúzódó korszerűsítés</t>
  </si>
  <si>
    <t xml:space="preserve"> - általános tartalék</t>
  </si>
  <si>
    <t xml:space="preserve">   Működési tartalékok:</t>
  </si>
  <si>
    <t xml:space="preserve"> - Nem önk. iskolák alsó tagozatos helyijárat bérletére</t>
  </si>
  <si>
    <t>Tartalék összesen:</t>
  </si>
  <si>
    <t>Hiány:</t>
  </si>
  <si>
    <t xml:space="preserve"> -- működési céltartalék</t>
  </si>
  <si>
    <t xml:space="preserve"> - Évszakok zenekar támog. (közműv.megáll.megköt.)</t>
  </si>
  <si>
    <t xml:space="preserve">   Fejlesztési célok zárolt előirányzata összesen:</t>
  </si>
  <si>
    <t xml:space="preserve"> - Széchenyi-Diófa u. zárt csapadékvíz elvezető rendszer felújítása</t>
  </si>
  <si>
    <t xml:space="preserve"> - Katona utcával párhuzamos utca felújítása</t>
  </si>
  <si>
    <t xml:space="preserve"> - Szilágyi E. u. zárt csapadék csatorna építés</t>
  </si>
  <si>
    <t xml:space="preserve"> - Új utcai csapadékvízelvezetési terv</t>
  </si>
  <si>
    <t xml:space="preserve"> - Újvilág - Újréti u. rendezési terv készítés</t>
  </si>
  <si>
    <t xml:space="preserve"> - Bacsó B. úti lakótelep ivóvíz ellátás</t>
  </si>
  <si>
    <t>Kiadási főösszegből zárolt kisebbségi önk.tám.elő.</t>
  </si>
  <si>
    <t xml:space="preserve"> - Kisebbségi Önk. Működési támogatására (zárolt)</t>
  </si>
  <si>
    <t xml:space="preserve"> - TOURINFORM</t>
  </si>
  <si>
    <t>Központosított támogatások</t>
  </si>
  <si>
    <t>Kiadási főösszegből zárolt fejl. célok előir.</t>
  </si>
  <si>
    <t>Fejlesztési fel. zárolt céltartaléka</t>
  </si>
  <si>
    <t>Önk. költségvetési támogatás össz.</t>
  </si>
  <si>
    <t>Felhalm. és tőkejellegű bevétel össz.</t>
  </si>
  <si>
    <t>Kölcsön visszat.(csatorna,lakástám)</t>
  </si>
  <si>
    <t xml:space="preserve"> - műk. célú pénzeszközátvétel, MJPT</t>
  </si>
  <si>
    <t xml:space="preserve"> -- lakáscélú pály.tám.tartalékba hely.</t>
  </si>
  <si>
    <t xml:space="preserve">  1/a. melléklet   </t>
  </si>
  <si>
    <t>Működési bevétel</t>
  </si>
  <si>
    <t>Személyi juttatás</t>
  </si>
  <si>
    <t>Önk.sajátos működési bev.</t>
  </si>
  <si>
    <t>Járulékok</t>
  </si>
  <si>
    <t>Dologi kiadás ( beruházási hitel-</t>
  </si>
  <si>
    <t>Eü. műk. átvett pénzeszköz</t>
  </si>
  <si>
    <t>kamat, felhalmozási ÁFA fiz. nélül)</t>
  </si>
  <si>
    <t>Működési célra átvett pénzeszköz</t>
  </si>
  <si>
    <t>Pénzeszköz  átadás, támogatás</t>
  </si>
  <si>
    <t>Pénzm. működési célu</t>
  </si>
  <si>
    <t>Szociális támogatás műk.</t>
  </si>
  <si>
    <t>Központosított támogatás</t>
  </si>
  <si>
    <t>Ellátottak pénzbeli juttatása</t>
  </si>
  <si>
    <t>Szoc.ellátásokhoz támog.</t>
  </si>
  <si>
    <t>Működési tartalék</t>
  </si>
  <si>
    <t>Működési célú hitel</t>
  </si>
  <si>
    <t>Összesen:</t>
  </si>
  <si>
    <t>3 000 E Ft</t>
  </si>
  <si>
    <t xml:space="preserve">1/b. melléklet                       </t>
  </si>
  <si>
    <t>Felújítás</t>
  </si>
  <si>
    <t>Beruh. célra átvett pénzeszköz</t>
  </si>
  <si>
    <t>Beruházási hitel törl.</t>
  </si>
  <si>
    <t>Fejl. célú pe. átadás</t>
  </si>
  <si>
    <t>Felh.ÁFA visszatér.</t>
  </si>
  <si>
    <t>Beruházási hitel kamat</t>
  </si>
  <si>
    <t>PM felhalm.célú</t>
  </si>
  <si>
    <t>Kölcsönnyújtás ( lak.támog. )</t>
  </si>
  <si>
    <t>Kölcsön visszatérülések</t>
  </si>
  <si>
    <t>Fejl. célok zárolt előirányzata</t>
  </si>
  <si>
    <t>Felh.célú bérbeadás</t>
  </si>
  <si>
    <t xml:space="preserve">Lakáscélú pály. tám. tartalékba </t>
  </si>
  <si>
    <t>Fejl. célú hitel (hiány)</t>
  </si>
  <si>
    <t>Központosított támogatás (közműfejl.)</t>
  </si>
  <si>
    <t>161 120 E Ft</t>
  </si>
  <si>
    <t>Tájékoztatás</t>
  </si>
  <si>
    <t>Tata Város Önkormányzat pályázatairól</t>
  </si>
  <si>
    <t>eFt</t>
  </si>
  <si>
    <t>Sorszám</t>
  </si>
  <si>
    <t>Benyújtás éve</t>
  </si>
  <si>
    <t>Pályázat megnevezése</t>
  </si>
  <si>
    <t>Támogatandó cél</t>
  </si>
  <si>
    <t>Felelős</t>
  </si>
  <si>
    <t>Igényelt támoga - tás</t>
  </si>
  <si>
    <t xml:space="preserve"> Megítélt támogatás</t>
  </si>
  <si>
    <t>Elutasított támogatás</t>
  </si>
  <si>
    <t>Igénybevett támogatás</t>
  </si>
  <si>
    <t>Maradvány</t>
  </si>
  <si>
    <t>évek száma</t>
  </si>
  <si>
    <t>Indoklás</t>
  </si>
  <si>
    <t>dec. 31-ig</t>
  </si>
  <si>
    <t>2003 évi</t>
  </si>
  <si>
    <t>GM Széchenyi Terv:  Energiapályázat</t>
  </si>
  <si>
    <t>Tata város energiastratégiája</t>
  </si>
  <si>
    <t>Musicz László</t>
  </si>
  <si>
    <t>x</t>
  </si>
  <si>
    <t>PHARE Árnyékprogram</t>
  </si>
  <si>
    <t>Tata természeti és ép. értékeinek bemut.</t>
  </si>
  <si>
    <t>Pályázat Előkészítő Alap</t>
  </si>
  <si>
    <t>Öreg-tó rekonstrukciós terv</t>
  </si>
  <si>
    <t>forráshiány</t>
  </si>
  <si>
    <t>GM Széchenyi terv</t>
  </si>
  <si>
    <t xml:space="preserve">Eötvös Gimn. mögötti zöldterület növ </t>
  </si>
  <si>
    <t>Gerlei Tamás</t>
  </si>
  <si>
    <t>veszélyben</t>
  </si>
  <si>
    <t>GM Széchenyi Terv: Bérlakásépítési Pályázat</t>
  </si>
  <si>
    <t>Szociális bérlakások építése</t>
  </si>
  <si>
    <t>Simonné N. Anna</t>
  </si>
  <si>
    <t>Fecskeház építése</t>
  </si>
  <si>
    <t>Ktg.alapú bérlakások ép. / Mindszenty téri /</t>
  </si>
  <si>
    <t>Céltámogatás 8/2001. ÖK.1.sz.mell.223/169</t>
  </si>
  <si>
    <t>Agostyán városrész szennyvízcsat ép.</t>
  </si>
  <si>
    <t>TFC /Területfejlesztési céltámogatás/</t>
  </si>
  <si>
    <t>VICE  /Vízügyi támogatás/</t>
  </si>
  <si>
    <t>Tata 2000-2002 évi szennyvízcsat ép.</t>
  </si>
  <si>
    <t>KAC /Környezetvédelmi támogatás/</t>
  </si>
  <si>
    <t>13.</t>
  </si>
  <si>
    <t>Ady E.-Május 1.u. körforgalom  építés.</t>
  </si>
  <si>
    <t>Sidlóczky Attila</t>
  </si>
  <si>
    <t>14.</t>
  </si>
  <si>
    <t>Céltámogatás 7/2002. ÖK.1.sz.mell.223/288</t>
  </si>
  <si>
    <t>Tata, Kertvárosi városrész szennyvízcsat ép.</t>
  </si>
  <si>
    <t>15.</t>
  </si>
  <si>
    <t>16.</t>
  </si>
  <si>
    <t>17.</t>
  </si>
  <si>
    <t>túlfin.miatt</t>
  </si>
  <si>
    <t>18.</t>
  </si>
  <si>
    <t>Céltámogatás 10/2002. ÖK.1.sz.mell.223/41</t>
  </si>
  <si>
    <t>Tata elmaradt útszak szennyvíz csat.ép</t>
  </si>
  <si>
    <t>19.</t>
  </si>
  <si>
    <t>20.</t>
  </si>
  <si>
    <t>21.</t>
  </si>
  <si>
    <t>22.</t>
  </si>
  <si>
    <t>Gyermek-, Ifjúsági és Sportminisztérium</t>
  </si>
  <si>
    <t>Kábítószerügyi egyeztető fórum</t>
  </si>
  <si>
    <t>Lippai Sándor</t>
  </si>
  <si>
    <t>23.</t>
  </si>
  <si>
    <t>Gazdasági Minisztérium (SZTRE)</t>
  </si>
  <si>
    <t>Szabadtéri szinpad</t>
  </si>
  <si>
    <t>24.</t>
  </si>
  <si>
    <t>GM (SZT-IS-17)</t>
  </si>
  <si>
    <t>Önkorm.inform.infrastruktúrájának fejl.</t>
  </si>
  <si>
    <t>Mallerné Wágner Bernadett</t>
  </si>
  <si>
    <t>eszk.átvét.</t>
  </si>
  <si>
    <t>25.</t>
  </si>
  <si>
    <t>Széchenyi Terv: Inf. Társ. és Gazd.fejl.Progr.</t>
  </si>
  <si>
    <t>Tata város internetes honlap elkészítése</t>
  </si>
  <si>
    <t>26.</t>
  </si>
  <si>
    <t>SAVE (EU)</t>
  </si>
  <si>
    <t>Energetikai program</t>
  </si>
  <si>
    <t>27.</t>
  </si>
  <si>
    <t>Minimaraton</t>
  </si>
  <si>
    <t>Horváth Zoltán</t>
  </si>
  <si>
    <t>28.</t>
  </si>
  <si>
    <t>29.</t>
  </si>
  <si>
    <t>Útcai kosárlabda</t>
  </si>
  <si>
    <t>30.</t>
  </si>
  <si>
    <t>Foglalkozt.pol. és Munkaügyi Minisztérium</t>
  </si>
  <si>
    <t>Közmunkaprogam</t>
  </si>
  <si>
    <t>Obermajerné, Musicz László</t>
  </si>
  <si>
    <t>oktatás hiánya miatt</t>
  </si>
  <si>
    <t>31.</t>
  </si>
  <si>
    <t>Címzett támogatás</t>
  </si>
  <si>
    <t>Müvelődési ház és könyvtár rekonstr.</t>
  </si>
  <si>
    <t xml:space="preserve">Kovács József   </t>
  </si>
  <si>
    <t>Önkormámyzati intézmények 2003. évi pénzügyi ellátottsága</t>
  </si>
  <si>
    <t xml:space="preserve">Önkormányzat állami </t>
  </si>
  <si>
    <t>támogatása</t>
  </si>
  <si>
    <t>támogatás (saját forrás)</t>
  </si>
  <si>
    <t>M.K.</t>
  </si>
  <si>
    <t>32.</t>
  </si>
  <si>
    <t>Városi Kórház és Rendelőint. Rekonstr.</t>
  </si>
  <si>
    <t>33.</t>
  </si>
  <si>
    <t>Agostyáni gyermek és ifjúsági közösség</t>
  </si>
  <si>
    <t>34.</t>
  </si>
  <si>
    <t>Nemzeti Kulturális Örökség Minisztériuma</t>
  </si>
  <si>
    <t>Egyházi visszapótlás Kocsi u. 13 ép.</t>
  </si>
  <si>
    <t>35.</t>
  </si>
  <si>
    <t>Magyar Államkincstár</t>
  </si>
  <si>
    <t>Egyházi ingatlanok visszapótlása</t>
  </si>
  <si>
    <t>36.</t>
  </si>
  <si>
    <t>Eü. Szoc. és Családügyi Minisztérium</t>
  </si>
  <si>
    <t>ÉNO Kialakításhoz pályázati támogatás</t>
  </si>
  <si>
    <t>37.</t>
  </si>
  <si>
    <t>Európai Bizottság</t>
  </si>
  <si>
    <t>Nemzetközi szeminárium</t>
  </si>
  <si>
    <t>Osgyáni Zsuzsanna</t>
  </si>
  <si>
    <t>38.</t>
  </si>
  <si>
    <t>TATA</t>
  </si>
  <si>
    <t>DAMMARIE LES LYS</t>
  </si>
  <si>
    <t>MONTEBELLUNA</t>
  </si>
  <si>
    <t>SZŐGYÉN</t>
  </si>
  <si>
    <t>39.</t>
  </si>
  <si>
    <t>Földművelésügyi és Vidékfejlesztési Miniszt.</t>
  </si>
  <si>
    <t>Kőfaragóház</t>
  </si>
  <si>
    <t>Kiss Zsolt</t>
  </si>
  <si>
    <t>40.</t>
  </si>
  <si>
    <t>41.</t>
  </si>
  <si>
    <t>Tata város déli elkerülő útja</t>
  </si>
  <si>
    <t>még nincs döntés</t>
  </si>
  <si>
    <t>42.</t>
  </si>
  <si>
    <t>Tata, Kossuth tér rehabilitációja</t>
  </si>
  <si>
    <t>43.</t>
  </si>
  <si>
    <t>CÉDE ( Megyi Területfejlesztési Tanács )</t>
  </si>
  <si>
    <t>Településredezési terv készítése</t>
  </si>
  <si>
    <t>44.</t>
  </si>
  <si>
    <t>Gazd.fejl.szerv üzleti terve</t>
  </si>
  <si>
    <t>45.</t>
  </si>
  <si>
    <t>Ipari park tanulmányterve</t>
  </si>
  <si>
    <t>46.</t>
  </si>
  <si>
    <t>Megyei Önkormányzat</t>
  </si>
  <si>
    <t>Vaszary Eu. nap tervezése</t>
  </si>
  <si>
    <t>47.</t>
  </si>
  <si>
    <t>Piros Óvoda fűtéskorszerűsítés</t>
  </si>
  <si>
    <t>48.</t>
  </si>
  <si>
    <t>Rendelő nyílászáró csere</t>
  </si>
  <si>
    <t>49.</t>
  </si>
  <si>
    <t>Miniszter Elnöki Hivatal - Állami ünnepek</t>
  </si>
  <si>
    <t>Aug. 20. ünnepségre</t>
  </si>
  <si>
    <t>50.</t>
  </si>
  <si>
    <t>Tata-Agostyán belter.vizrendezési program</t>
  </si>
  <si>
    <t>51.</t>
  </si>
  <si>
    <t>Tata, Ipari Park elker. Út tanulmány</t>
  </si>
  <si>
    <t>52.</t>
  </si>
  <si>
    <t>Belügyminisztérium (LEP-203-LA-2)</t>
  </si>
  <si>
    <t>Tata, Új u. 8-14 Energiatakarékos felúj.</t>
  </si>
  <si>
    <t>Mátrai Csilla</t>
  </si>
  <si>
    <t>rész felújítás</t>
  </si>
  <si>
    <t>53.</t>
  </si>
  <si>
    <t>Belügyminiszt. (LEP-203-LA-2-03-08-10)</t>
  </si>
  <si>
    <t>Tata,52db lakás energ.takarékos felúj.</t>
  </si>
  <si>
    <t>54.</t>
  </si>
  <si>
    <t>LIFE Nature Környezet és Vízügyi Miniszt.</t>
  </si>
  <si>
    <t>Öreg-tó rekonstrukció</t>
  </si>
  <si>
    <t>55.</t>
  </si>
  <si>
    <t>Széchenyi Turizmusfejlesztési Program</t>
  </si>
  <si>
    <t>Marketing eszközök támogatása</t>
  </si>
  <si>
    <t>Laky Dóra</t>
  </si>
  <si>
    <t>Gazdasági és Közlekedési Minisztérium</t>
  </si>
  <si>
    <t>Tata, Kocsi u. kerékpárút</t>
  </si>
  <si>
    <t xml:space="preserve">Megjegyzés:                                            </t>
  </si>
  <si>
    <t>Felhalm.átvett</t>
  </si>
  <si>
    <t>Külföldről átvett</t>
  </si>
  <si>
    <t>Más önkorm. átvett</t>
  </si>
  <si>
    <t>Költségvetési pénzforgalmi kiadások összesen (1+..+7)</t>
  </si>
  <si>
    <t>Finanszírozási kiadások összesen (9+10)</t>
  </si>
  <si>
    <t>Pénzforgalmi kiadások (8+11))</t>
  </si>
  <si>
    <t>Kiadások összesen (12+13+14))</t>
  </si>
  <si>
    <t>Költségvetési pénzforgalmi bevételek összesen (16+17+18+20)</t>
  </si>
  <si>
    <t>Finanszírozási bevételek összesen (23+24)</t>
  </si>
  <si>
    <t>Pénzforgalmi bevételek (22+25)</t>
  </si>
  <si>
    <t xml:space="preserve">Kiegyenlítő, függő, átfutó bevételek </t>
  </si>
  <si>
    <t>Bevételek összesen (26+27+28)</t>
  </si>
  <si>
    <t>Költségvetési bevételek és kiadások különbsége(22+27-8-13)</t>
  </si>
  <si>
    <t>Finanszírozási műveletek eredménye (25-11)</t>
  </si>
  <si>
    <t>Aktív és passzív pénzügyi műveletek eredménye (28-14)</t>
  </si>
  <si>
    <t>Zárolt előirányzat a Kisebbségi Önk. tám.előirányzat        3 000 E Ft</t>
  </si>
  <si>
    <t>Kiadási főösszegből zárolt fejl. célok előirányzata          161 120 E Ft</t>
  </si>
  <si>
    <t xml:space="preserve">4.sz. melléklet                 </t>
  </si>
  <si>
    <t>E. Ft-ban</t>
  </si>
  <si>
    <t>Megnevezés</t>
  </si>
  <si>
    <t>Bevételek</t>
  </si>
  <si>
    <t>Kiadás</t>
  </si>
  <si>
    <t>Működési kiadások</t>
  </si>
  <si>
    <t>Felhalmozási</t>
  </si>
  <si>
    <t>Hiteltörl.</t>
  </si>
  <si>
    <t>kiadások</t>
  </si>
  <si>
    <t>kölcsön</t>
  </si>
  <si>
    <t xml:space="preserve">személyi </t>
  </si>
  <si>
    <t>M.adókat</t>
  </si>
  <si>
    <t>Dologi</t>
  </si>
  <si>
    <t>Pénzeszk.</t>
  </si>
  <si>
    <t>Önk.által</t>
  </si>
  <si>
    <t>juttatások</t>
  </si>
  <si>
    <t>terh.jár.</t>
  </si>
  <si>
    <t>egyéb folyó</t>
  </si>
  <si>
    <t>átadás</t>
  </si>
  <si>
    <t>foly.ellátás</t>
  </si>
  <si>
    <t>014034</t>
  </si>
  <si>
    <t>Parkfenntartási feladatok</t>
  </si>
  <si>
    <t>020215</t>
  </si>
  <si>
    <t>Erdőgazdálkodási szolgáltatás</t>
  </si>
  <si>
    <t>452025</t>
  </si>
  <si>
    <t>Helyi közutak létesítése</t>
  </si>
  <si>
    <t>551414</t>
  </si>
  <si>
    <t>Üdültetés</t>
  </si>
  <si>
    <t>631211</t>
  </si>
  <si>
    <t>Közutak, hidak üzemeltetése</t>
  </si>
  <si>
    <t>701015</t>
  </si>
  <si>
    <t xml:space="preserve">Saját vagy bérelt ingatlan hasznosításra </t>
  </si>
  <si>
    <t>702012</t>
  </si>
  <si>
    <t>Lakásgazdálkodás</t>
  </si>
  <si>
    <t>751153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</si>
</sst>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8">
    <font>
      <sz val="10"/>
      <name val="Arial CE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8"/>
      <name val="Britannic Bold"/>
      <family val="2"/>
    </font>
    <font>
      <b/>
      <sz val="9"/>
      <name val="Times New Roman CE"/>
      <family val="1"/>
    </font>
    <font>
      <b/>
      <sz val="10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b/>
      <sz val="10"/>
      <name val="Arial CE"/>
      <family val="0"/>
    </font>
    <font>
      <b/>
      <sz val="9"/>
      <name val="Britannic Bold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Arial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u val="single"/>
      <sz val="10"/>
      <name val="Times New Roman CE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Britannic Bold"/>
      <family val="2"/>
    </font>
    <font>
      <b/>
      <sz val="10"/>
      <name val="Britannic Bold"/>
      <family val="2"/>
    </font>
    <font>
      <sz val="8"/>
      <name val="Times New Roman CE"/>
      <family val="1"/>
    </font>
    <font>
      <sz val="14"/>
      <name val="Times New Roman"/>
      <family val="1"/>
    </font>
    <font>
      <sz val="8"/>
      <name val="Times New Roman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lightGray">
        <bgColor indexed="22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</fills>
  <borders count="228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double"/>
    </border>
    <border>
      <left style="thin"/>
      <right style="double"/>
      <top style="thin"/>
      <bottom style="thick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ck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medium"/>
    </border>
    <border>
      <left style="medium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 style="medium"/>
      <right style="thick"/>
      <top style="hair"/>
      <bottom style="thick"/>
    </border>
    <border>
      <left style="medium"/>
      <right style="medium"/>
      <top style="thick"/>
      <bottom style="hair"/>
    </border>
    <border>
      <left style="medium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"/>
      <right style="thick"/>
      <top style="thick"/>
      <bottom style="hair"/>
    </border>
    <border>
      <left>
        <color indexed="63"/>
      </left>
      <right style="medium"/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7" xfId="0" applyBorder="1" applyAlignment="1">
      <alignment horizontal="left"/>
    </xf>
    <xf numFmtId="3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10" fillId="0" borderId="15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49" fontId="10" fillId="0" borderId="7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9" fontId="5" fillId="0" borderId="0" xfId="21" applyFont="1" applyBorder="1" applyAlignment="1">
      <alignment/>
    </xf>
    <xf numFmtId="0" fontId="13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" fontId="5" fillId="0" borderId="18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Continuous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/>
    </xf>
    <xf numFmtId="3" fontId="3" fillId="0" borderId="23" xfId="0" applyNumberFormat="1" applyFont="1" applyBorder="1" applyAlignment="1">
      <alignment horizontal="right" vertical="top" wrapText="1"/>
    </xf>
    <xf numFmtId="3" fontId="3" fillId="0" borderId="23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14" fillId="0" borderId="27" xfId="0" applyFont="1" applyBorder="1" applyAlignment="1">
      <alignment vertical="top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top" wrapText="1"/>
    </xf>
    <xf numFmtId="0" fontId="11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37" fontId="11" fillId="0" borderId="15" xfId="0" applyNumberFormat="1" applyFont="1" applyBorder="1" applyAlignment="1">
      <alignment vertical="top" wrapText="1"/>
    </xf>
    <xf numFmtId="164" fontId="11" fillId="0" borderId="15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37" fontId="6" fillId="0" borderId="25" xfId="0" applyNumberFormat="1" applyFont="1" applyBorder="1" applyAlignment="1">
      <alignment wrapText="1"/>
    </xf>
    <xf numFmtId="37" fontId="6" fillId="0" borderId="34" xfId="0" applyNumberFormat="1" applyFont="1" applyBorder="1" applyAlignment="1">
      <alignment wrapText="1"/>
    </xf>
    <xf numFmtId="37" fontId="6" fillId="0" borderId="35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37" fontId="6" fillId="0" borderId="15" xfId="0" applyNumberFormat="1" applyFont="1" applyBorder="1" applyAlignment="1">
      <alignment wrapText="1"/>
    </xf>
    <xf numFmtId="37" fontId="6" fillId="0" borderId="18" xfId="0" applyNumberFormat="1" applyFont="1" applyBorder="1" applyAlignment="1">
      <alignment wrapText="1"/>
    </xf>
    <xf numFmtId="37" fontId="5" fillId="0" borderId="15" xfId="0" applyNumberFormat="1" applyFont="1" applyBorder="1" applyAlignment="1">
      <alignment wrapText="1"/>
    </xf>
    <xf numFmtId="37" fontId="5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/>
    </xf>
    <xf numFmtId="37" fontId="5" fillId="0" borderId="37" xfId="0" applyNumberFormat="1" applyFont="1" applyBorder="1" applyAlignment="1">
      <alignment wrapText="1"/>
    </xf>
    <xf numFmtId="37" fontId="5" fillId="0" borderId="38" xfId="0" applyNumberFormat="1" applyFont="1" applyBorder="1" applyAlignment="1">
      <alignment wrapText="1"/>
    </xf>
    <xf numFmtId="37" fontId="5" fillId="0" borderId="34" xfId="0" applyNumberFormat="1" applyFont="1" applyBorder="1" applyAlignment="1">
      <alignment wrapText="1"/>
    </xf>
    <xf numFmtId="37" fontId="6" fillId="0" borderId="17" xfId="0" applyNumberFormat="1" applyFont="1" applyBorder="1" applyAlignment="1">
      <alignment wrapText="1"/>
    </xf>
    <xf numFmtId="37" fontId="14" fillId="0" borderId="15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37" fontId="19" fillId="0" borderId="15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164" fontId="19" fillId="0" borderId="15" xfId="0" applyNumberFormat="1" applyFont="1" applyBorder="1" applyAlignment="1">
      <alignment horizontal="right"/>
    </xf>
    <xf numFmtId="164" fontId="14" fillId="0" borderId="15" xfId="0" applyNumberFormat="1" applyFont="1" applyBorder="1" applyAlignment="1">
      <alignment horizontal="right"/>
    </xf>
    <xf numFmtId="37" fontId="6" fillId="0" borderId="39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37" fontId="14" fillId="0" borderId="15" xfId="0" applyNumberFormat="1" applyFont="1" applyBorder="1" applyAlignment="1">
      <alignment horizontal="right" vertical="center" wrapText="1"/>
    </xf>
    <xf numFmtId="0" fontId="5" fillId="0" borderId="0" xfId="18" applyFont="1" applyAlignment="1">
      <alignment horizontal="left"/>
      <protection/>
    </xf>
    <xf numFmtId="0" fontId="5" fillId="0" borderId="0" xfId="18" applyFont="1" applyAlignment="1" quotePrefix="1">
      <alignment horizontal="left"/>
      <protection/>
    </xf>
    <xf numFmtId="0" fontId="5" fillId="0" borderId="0" xfId="18" applyFont="1" applyAlignment="1">
      <alignment/>
      <protection/>
    </xf>
    <xf numFmtId="0" fontId="22" fillId="0" borderId="0" xfId="18">
      <alignment/>
      <protection/>
    </xf>
    <xf numFmtId="0" fontId="5" fillId="0" borderId="0" xfId="18" applyFont="1">
      <alignment/>
      <protection/>
    </xf>
    <xf numFmtId="0" fontId="23" fillId="0" borderId="0" xfId="18" applyFont="1">
      <alignment/>
      <protection/>
    </xf>
    <xf numFmtId="0" fontId="6" fillId="0" borderId="0" xfId="18" applyFont="1" applyAlignment="1" quotePrefix="1">
      <alignment horizontal="center"/>
      <protection/>
    </xf>
    <xf numFmtId="0" fontId="6" fillId="0" borderId="0" xfId="18" applyFont="1" applyAlignment="1">
      <alignment horizontal="right"/>
      <protection/>
    </xf>
    <xf numFmtId="0" fontId="6" fillId="0" borderId="40" xfId="18" applyFont="1" applyBorder="1" applyAlignment="1">
      <alignment horizontal="center"/>
      <protection/>
    </xf>
    <xf numFmtId="0" fontId="6" fillId="0" borderId="33" xfId="18" applyFont="1" applyBorder="1" applyAlignment="1">
      <alignment horizontal="center"/>
      <protection/>
    </xf>
    <xf numFmtId="0" fontId="5" fillId="0" borderId="41" xfId="18" applyFont="1" applyBorder="1">
      <alignment/>
      <protection/>
    </xf>
    <xf numFmtId="3" fontId="5" fillId="0" borderId="23" xfId="18" applyNumberFormat="1" applyFont="1" applyBorder="1">
      <alignment/>
      <protection/>
    </xf>
    <xf numFmtId="0" fontId="5" fillId="0" borderId="42" xfId="18" applyFont="1" applyBorder="1" applyAlignment="1" quotePrefix="1">
      <alignment horizontal="left"/>
      <protection/>
    </xf>
    <xf numFmtId="3" fontId="5" fillId="0" borderId="43" xfId="18" applyNumberFormat="1" applyFont="1" applyBorder="1">
      <alignment/>
      <protection/>
    </xf>
    <xf numFmtId="0" fontId="5" fillId="0" borderId="44" xfId="18" applyFont="1" applyBorder="1">
      <alignment/>
      <protection/>
    </xf>
    <xf numFmtId="0" fontId="5" fillId="0" borderId="42" xfId="18" applyFont="1" applyBorder="1">
      <alignment/>
      <protection/>
    </xf>
    <xf numFmtId="3" fontId="5" fillId="0" borderId="44" xfId="18" applyNumberFormat="1" applyFont="1" applyBorder="1">
      <alignment/>
      <protection/>
    </xf>
    <xf numFmtId="0" fontId="5" fillId="0" borderId="42" xfId="18" applyFont="1" applyBorder="1" applyAlignment="1">
      <alignment/>
      <protection/>
    </xf>
    <xf numFmtId="0" fontId="5" fillId="0" borderId="44" xfId="18" applyFont="1" applyBorder="1" applyAlignment="1" quotePrefix="1">
      <alignment horizontal="left"/>
      <protection/>
    </xf>
    <xf numFmtId="0" fontId="5" fillId="0" borderId="44" xfId="18" applyFont="1" applyBorder="1" applyAlignment="1">
      <alignment horizontal="left"/>
      <protection/>
    </xf>
    <xf numFmtId="0" fontId="5" fillId="0" borderId="45" xfId="18" applyFont="1" applyBorder="1">
      <alignment/>
      <protection/>
    </xf>
    <xf numFmtId="3" fontId="5" fillId="0" borderId="6" xfId="18" applyNumberFormat="1" applyFont="1" applyBorder="1">
      <alignment/>
      <protection/>
    </xf>
    <xf numFmtId="3" fontId="5" fillId="0" borderId="0" xfId="18" applyNumberFormat="1" applyFont="1">
      <alignment/>
      <protection/>
    </xf>
    <xf numFmtId="0" fontId="5" fillId="0" borderId="45" xfId="0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6" xfId="18" applyNumberFormat="1" applyFont="1" applyBorder="1">
      <alignment/>
      <protection/>
    </xf>
    <xf numFmtId="3" fontId="5" fillId="0" borderId="47" xfId="18" applyNumberFormat="1" applyFont="1" applyBorder="1">
      <alignment/>
      <protection/>
    </xf>
    <xf numFmtId="0" fontId="5" fillId="0" borderId="47" xfId="18" applyFont="1" applyBorder="1">
      <alignment/>
      <protection/>
    </xf>
    <xf numFmtId="0" fontId="5" fillId="0" borderId="40" xfId="18" applyFont="1" applyBorder="1">
      <alignment/>
      <protection/>
    </xf>
    <xf numFmtId="3" fontId="5" fillId="0" borderId="48" xfId="18" applyNumberFormat="1" applyFont="1" applyBorder="1">
      <alignment/>
      <protection/>
    </xf>
    <xf numFmtId="0" fontId="6" fillId="0" borderId="49" xfId="18" applyFont="1" applyBorder="1">
      <alignment/>
      <protection/>
    </xf>
    <xf numFmtId="3" fontId="6" fillId="0" borderId="50" xfId="18" applyNumberFormat="1" applyFont="1" applyBorder="1">
      <alignment/>
      <protection/>
    </xf>
    <xf numFmtId="3" fontId="6" fillId="0" borderId="49" xfId="18" applyNumberFormat="1" applyFont="1" applyBorder="1">
      <alignment/>
      <protection/>
    </xf>
    <xf numFmtId="0" fontId="22" fillId="0" borderId="0" xfId="18" applyBorder="1">
      <alignment/>
      <protection/>
    </xf>
    <xf numFmtId="0" fontId="22" fillId="0" borderId="51" xfId="18" applyBorder="1">
      <alignment/>
      <protection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0" fontId="24" fillId="0" borderId="0" xfId="18" applyFont="1">
      <alignment/>
      <protection/>
    </xf>
    <xf numFmtId="0" fontId="8" fillId="0" borderId="0" xfId="18" applyFont="1" applyAlignment="1" quotePrefix="1">
      <alignment horizontal="center"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52" xfId="18" applyFont="1" applyBorder="1" applyAlignment="1">
      <alignment horizontal="center"/>
      <protection/>
    </xf>
    <xf numFmtId="0" fontId="6" fillId="0" borderId="52" xfId="18" applyFont="1" applyBorder="1" applyAlignment="1">
      <alignment horizontal="centerContinuous"/>
      <protection/>
    </xf>
    <xf numFmtId="0" fontId="5" fillId="0" borderId="43" xfId="18" applyFont="1" applyBorder="1">
      <alignment/>
      <protection/>
    </xf>
    <xf numFmtId="0" fontId="5" fillId="0" borderId="48" xfId="18" applyFont="1" applyBorder="1">
      <alignment/>
      <protection/>
    </xf>
    <xf numFmtId="0" fontId="5" fillId="0" borderId="43" xfId="18" applyFont="1" applyBorder="1" applyAlignment="1" quotePrefix="1">
      <alignment horizontal="left"/>
      <protection/>
    </xf>
    <xf numFmtId="0" fontId="5" fillId="0" borderId="46" xfId="18" applyFont="1" applyBorder="1">
      <alignment/>
      <protection/>
    </xf>
    <xf numFmtId="3" fontId="5" fillId="0" borderId="0" xfId="18" applyNumberFormat="1" applyFont="1" applyAlignment="1">
      <alignment horizontal="right"/>
      <protection/>
    </xf>
    <xf numFmtId="0" fontId="5" fillId="0" borderId="0" xfId="18" applyFont="1" applyAlignment="1">
      <alignment horizontal="right"/>
      <protection/>
    </xf>
    <xf numFmtId="3" fontId="5" fillId="0" borderId="42" xfId="18" applyNumberFormat="1" applyFont="1" applyBorder="1">
      <alignment/>
      <protection/>
    </xf>
    <xf numFmtId="3" fontId="5" fillId="0" borderId="45" xfId="18" applyNumberFormat="1" applyFont="1" applyBorder="1">
      <alignment/>
      <protection/>
    </xf>
    <xf numFmtId="0" fontId="5" fillId="0" borderId="53" xfId="18" applyFont="1" applyBorder="1">
      <alignment/>
      <protection/>
    </xf>
    <xf numFmtId="3" fontId="3" fillId="0" borderId="2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/>
    </xf>
    <xf numFmtId="0" fontId="5" fillId="0" borderId="0" xfId="17" applyFont="1" applyAlignment="1">
      <alignment/>
      <protection/>
    </xf>
    <xf numFmtId="0" fontId="5" fillId="0" borderId="0" xfId="17" applyFont="1" applyAlignment="1">
      <alignment horizontal="left"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3" fontId="5" fillId="0" borderId="0" xfId="17" applyNumberFormat="1" applyFont="1">
      <alignment/>
      <protection/>
    </xf>
    <xf numFmtId="0" fontId="5" fillId="0" borderId="0" xfId="17" applyFont="1" applyAlignment="1">
      <alignment horizontal="right"/>
      <protection/>
    </xf>
    <xf numFmtId="0" fontId="6" fillId="0" borderId="0" xfId="17" applyFont="1" applyAlignment="1">
      <alignment horizontal="centerContinuous"/>
      <protection/>
    </xf>
    <xf numFmtId="0" fontId="5" fillId="0" borderId="0" xfId="17" applyFont="1" applyAlignment="1">
      <alignment horizontal="centerContinuous"/>
      <protection/>
    </xf>
    <xf numFmtId="3" fontId="6" fillId="0" borderId="0" xfId="17" applyNumberFormat="1" applyFont="1" applyAlignment="1">
      <alignment horizontal="right"/>
      <protection/>
    </xf>
    <xf numFmtId="0" fontId="6" fillId="0" borderId="54" xfId="17" applyFont="1" applyBorder="1" applyAlignment="1">
      <alignment horizontal="center"/>
      <protection/>
    </xf>
    <xf numFmtId="0" fontId="6" fillId="0" borderId="55" xfId="17" applyFont="1" applyBorder="1" applyAlignment="1">
      <alignment horizontal="center"/>
      <protection/>
    </xf>
    <xf numFmtId="0" fontId="6" fillId="0" borderId="55" xfId="17" applyFont="1" applyBorder="1" applyAlignment="1">
      <alignment horizontal="centerContinuous"/>
      <protection/>
    </xf>
    <xf numFmtId="0" fontId="5" fillId="0" borderId="55" xfId="17" applyFont="1" applyBorder="1" applyAlignment="1">
      <alignment horizontal="centerContinuous"/>
      <protection/>
    </xf>
    <xf numFmtId="0" fontId="6" fillId="0" borderId="56" xfId="17" applyFont="1" applyBorder="1" applyAlignment="1">
      <alignment horizontal="centerContinuous"/>
      <protection/>
    </xf>
    <xf numFmtId="3" fontId="6" fillId="0" borderId="57" xfId="17" applyNumberFormat="1" applyFont="1" applyBorder="1" applyAlignment="1">
      <alignment horizontal="center"/>
      <protection/>
    </xf>
    <xf numFmtId="0" fontId="14" fillId="0" borderId="24" xfId="17" applyFont="1" applyBorder="1" applyAlignment="1">
      <alignment horizontal="center"/>
      <protection/>
    </xf>
    <xf numFmtId="0" fontId="14" fillId="0" borderId="58" xfId="17" applyFont="1" applyBorder="1" applyAlignment="1">
      <alignment/>
      <protection/>
    </xf>
    <xf numFmtId="0" fontId="6" fillId="0" borderId="23" xfId="17" applyFont="1" applyBorder="1" applyAlignment="1">
      <alignment horizontal="centerContinuous"/>
      <protection/>
    </xf>
    <xf numFmtId="0" fontId="5" fillId="0" borderId="23" xfId="17" applyFont="1" applyBorder="1">
      <alignment/>
      <protection/>
    </xf>
    <xf numFmtId="0" fontId="5" fillId="0" borderId="59" xfId="17" applyFont="1" applyBorder="1">
      <alignment/>
      <protection/>
    </xf>
    <xf numFmtId="0" fontId="6" fillId="0" borderId="59" xfId="17" applyFont="1" applyBorder="1" applyAlignment="1">
      <alignment horizontal="centerContinuous"/>
      <protection/>
    </xf>
    <xf numFmtId="0" fontId="6" fillId="0" borderId="24" xfId="17" applyFont="1" applyBorder="1" applyAlignment="1">
      <alignment horizontal="center"/>
      <protection/>
    </xf>
    <xf numFmtId="3" fontId="6" fillId="0" borderId="60" xfId="17" applyNumberFormat="1" applyFont="1" applyBorder="1" applyAlignment="1">
      <alignment horizontal="center"/>
      <protection/>
    </xf>
    <xf numFmtId="0" fontId="6" fillId="0" borderId="58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5" fillId="0" borderId="24" xfId="17" applyFont="1" applyBorder="1">
      <alignment/>
      <protection/>
    </xf>
    <xf numFmtId="0" fontId="14" fillId="0" borderId="61" xfId="17" applyFont="1" applyBorder="1" applyAlignment="1">
      <alignment horizontal="center"/>
      <protection/>
    </xf>
    <xf numFmtId="0" fontId="14" fillId="0" borderId="62" xfId="17" applyFont="1" applyBorder="1" applyAlignment="1">
      <alignment horizontal="center"/>
      <protection/>
    </xf>
    <xf numFmtId="0" fontId="6" fillId="0" borderId="62" xfId="17" applyFont="1" applyBorder="1" applyAlignment="1">
      <alignment horizontal="center"/>
      <protection/>
    </xf>
    <xf numFmtId="0" fontId="5" fillId="0" borderId="62" xfId="17" applyFont="1" applyBorder="1">
      <alignment/>
      <protection/>
    </xf>
    <xf numFmtId="0" fontId="5" fillId="0" borderId="63" xfId="17" applyFont="1" applyBorder="1">
      <alignment/>
      <protection/>
    </xf>
    <xf numFmtId="0" fontId="5" fillId="0" borderId="61" xfId="17" applyFont="1" applyBorder="1">
      <alignment/>
      <protection/>
    </xf>
    <xf numFmtId="3" fontId="5" fillId="0" borderId="64" xfId="17" applyNumberFormat="1" applyFont="1" applyBorder="1" applyAlignment="1">
      <alignment horizontal="center"/>
      <protection/>
    </xf>
    <xf numFmtId="0" fontId="5" fillId="0" borderId="65" xfId="17" applyFont="1" applyBorder="1">
      <alignment/>
      <protection/>
    </xf>
    <xf numFmtId="0" fontId="5" fillId="0" borderId="13" xfId="17" applyFont="1" applyBorder="1">
      <alignment/>
      <protection/>
    </xf>
    <xf numFmtId="3" fontId="5" fillId="0" borderId="12" xfId="17" applyNumberFormat="1" applyFont="1" applyBorder="1">
      <alignment/>
      <protection/>
    </xf>
    <xf numFmtId="3" fontId="5" fillId="0" borderId="13" xfId="17" applyNumberFormat="1" applyFont="1" applyBorder="1">
      <alignment/>
      <protection/>
    </xf>
    <xf numFmtId="3" fontId="5" fillId="0" borderId="65" xfId="17" applyNumberFormat="1" applyFont="1" applyBorder="1">
      <alignment/>
      <protection/>
    </xf>
    <xf numFmtId="3" fontId="5" fillId="0" borderId="66" xfId="17" applyNumberFormat="1" applyFont="1" applyBorder="1">
      <alignment/>
      <protection/>
    </xf>
    <xf numFmtId="49" fontId="5" fillId="0" borderId="67" xfId="17" applyNumberFormat="1" applyFont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5" fillId="0" borderId="25" xfId="17" applyFont="1" applyBorder="1">
      <alignment/>
      <protection/>
    </xf>
    <xf numFmtId="3" fontId="5" fillId="0" borderId="59" xfId="17" applyNumberFormat="1" applyFont="1" applyBorder="1">
      <alignment/>
      <protection/>
    </xf>
    <xf numFmtId="3" fontId="5" fillId="0" borderId="23" xfId="17" applyNumberFormat="1" applyFont="1" applyBorder="1">
      <alignment/>
      <protection/>
    </xf>
    <xf numFmtId="3" fontId="5" fillId="0" borderId="25" xfId="17" applyNumberFormat="1" applyFont="1" applyBorder="1">
      <alignment/>
      <protection/>
    </xf>
    <xf numFmtId="3" fontId="5" fillId="0" borderId="68" xfId="17" applyNumberFormat="1" applyFont="1" applyBorder="1">
      <alignment/>
      <protection/>
    </xf>
    <xf numFmtId="49" fontId="5" fillId="0" borderId="14" xfId="17" applyNumberFormat="1" applyFont="1" applyBorder="1" applyAlignment="1">
      <alignment horizontal="right"/>
      <protection/>
    </xf>
    <xf numFmtId="3" fontId="5" fillId="0" borderId="15" xfId="17" applyNumberFormat="1" applyFont="1" applyBorder="1">
      <alignment/>
      <protection/>
    </xf>
    <xf numFmtId="3" fontId="5" fillId="0" borderId="69" xfId="17" applyNumberFormat="1" applyFont="1" applyBorder="1">
      <alignment/>
      <protection/>
    </xf>
    <xf numFmtId="49" fontId="5" fillId="0" borderId="14" xfId="17" applyNumberFormat="1" applyFont="1" applyBorder="1" applyAlignment="1">
      <alignment horizontal="center"/>
      <protection/>
    </xf>
    <xf numFmtId="0" fontId="0" fillId="0" borderId="7" xfId="0" applyBorder="1" applyAlignment="1">
      <alignment horizontal="center"/>
    </xf>
    <xf numFmtId="3" fontId="6" fillId="0" borderId="59" xfId="17" applyNumberFormat="1" applyFont="1" applyBorder="1">
      <alignment/>
      <protection/>
    </xf>
    <xf numFmtId="0" fontId="5" fillId="0" borderId="18" xfId="17" applyFont="1" applyBorder="1" applyAlignment="1">
      <alignment horizontal="left"/>
      <protection/>
    </xf>
    <xf numFmtId="0" fontId="0" fillId="0" borderId="6" xfId="0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8" xfId="17" applyFont="1" applyBorder="1" applyAlignment="1">
      <alignment/>
      <protection/>
    </xf>
    <xf numFmtId="0" fontId="5" fillId="0" borderId="6" xfId="17" applyFont="1" applyBorder="1" applyAlignment="1">
      <alignment/>
      <protection/>
    </xf>
    <xf numFmtId="0" fontId="5" fillId="0" borderId="23" xfId="17" applyFont="1" applyBorder="1" applyAlignment="1">
      <alignment/>
      <protection/>
    </xf>
    <xf numFmtId="0" fontId="5" fillId="0" borderId="6" xfId="17" applyFont="1" applyBorder="1">
      <alignment/>
      <protection/>
    </xf>
    <xf numFmtId="3" fontId="5" fillId="0" borderId="7" xfId="17" applyNumberFormat="1" applyFont="1" applyBorder="1">
      <alignment/>
      <protection/>
    </xf>
    <xf numFmtId="3" fontId="5" fillId="0" borderId="6" xfId="17" applyNumberFormat="1" applyFont="1" applyBorder="1">
      <alignment/>
      <protection/>
    </xf>
    <xf numFmtId="49" fontId="5" fillId="0" borderId="9" xfId="17" applyNumberFormat="1" applyFont="1" applyBorder="1" applyAlignment="1">
      <alignment horizontal="center"/>
      <protection/>
    </xf>
    <xf numFmtId="0" fontId="5" fillId="0" borderId="70" xfId="17" applyFont="1" applyBorder="1">
      <alignment/>
      <protection/>
    </xf>
    <xf numFmtId="0" fontId="5" fillId="0" borderId="17" xfId="17" applyFont="1" applyBorder="1">
      <alignment/>
      <protection/>
    </xf>
    <xf numFmtId="3" fontId="5" fillId="0" borderId="10" xfId="17" applyNumberFormat="1" applyFont="1" applyBorder="1">
      <alignment/>
      <protection/>
    </xf>
    <xf numFmtId="3" fontId="5" fillId="0" borderId="17" xfId="17" applyNumberFormat="1" applyFont="1" applyBorder="1">
      <alignment/>
      <protection/>
    </xf>
    <xf numFmtId="3" fontId="5" fillId="0" borderId="70" xfId="17" applyNumberFormat="1" applyFont="1" applyBorder="1">
      <alignment/>
      <protection/>
    </xf>
    <xf numFmtId="3" fontId="5" fillId="0" borderId="8" xfId="17" applyNumberFormat="1" applyFont="1" applyBorder="1">
      <alignment/>
      <protection/>
    </xf>
    <xf numFmtId="3" fontId="6" fillId="0" borderId="59" xfId="17" applyNumberFormat="1" applyFont="1" applyBorder="1" applyAlignment="1">
      <alignment horizontal="center"/>
      <protection/>
    </xf>
    <xf numFmtId="3" fontId="5" fillId="0" borderId="59" xfId="17" applyNumberFormat="1" applyFont="1" applyBorder="1" applyAlignment="1">
      <alignment horizontal="right"/>
      <protection/>
    </xf>
    <xf numFmtId="3" fontId="5" fillId="0" borderId="59" xfId="17" applyNumberFormat="1" applyFont="1" applyBorder="1" applyAlignment="1">
      <alignment horizontal="centerContinuous"/>
      <protection/>
    </xf>
    <xf numFmtId="0" fontId="5" fillId="0" borderId="15" xfId="17" applyFont="1" applyBorder="1">
      <alignment/>
      <protection/>
    </xf>
    <xf numFmtId="0" fontId="5" fillId="0" borderId="0" xfId="17" applyFont="1" applyBorder="1">
      <alignment/>
      <protection/>
    </xf>
    <xf numFmtId="0" fontId="5" fillId="0" borderId="37" xfId="17" applyFont="1" applyBorder="1">
      <alignment/>
      <protection/>
    </xf>
    <xf numFmtId="3" fontId="5" fillId="0" borderId="71" xfId="17" applyNumberFormat="1" applyFont="1" applyBorder="1">
      <alignment/>
      <protection/>
    </xf>
    <xf numFmtId="0" fontId="0" fillId="0" borderId="23" xfId="0" applyBorder="1" applyAlignment="1">
      <alignment/>
    </xf>
    <xf numFmtId="0" fontId="5" fillId="0" borderId="18" xfId="17" applyFont="1" applyBorder="1">
      <alignment/>
      <protection/>
    </xf>
    <xf numFmtId="49" fontId="5" fillId="0" borderId="72" xfId="17" applyNumberFormat="1" applyFont="1" applyBorder="1" applyAlignment="1">
      <alignment horizontal="center"/>
      <protection/>
    </xf>
    <xf numFmtId="0" fontId="0" fillId="0" borderId="73" xfId="0" applyBorder="1" applyAlignment="1">
      <alignment horizontal="center"/>
    </xf>
    <xf numFmtId="0" fontId="5" fillId="0" borderId="51" xfId="17" applyFont="1" applyBorder="1">
      <alignment/>
      <protection/>
    </xf>
    <xf numFmtId="3" fontId="5" fillId="0" borderId="37" xfId="17" applyNumberFormat="1" applyFont="1" applyBorder="1">
      <alignment/>
      <protection/>
    </xf>
    <xf numFmtId="0" fontId="0" fillId="0" borderId="51" xfId="0" applyBorder="1" applyAlignment="1">
      <alignment horizontal="center"/>
    </xf>
    <xf numFmtId="0" fontId="5" fillId="0" borderId="38" xfId="17" applyFont="1" applyBorder="1">
      <alignment/>
      <protection/>
    </xf>
    <xf numFmtId="3" fontId="5" fillId="0" borderId="73" xfId="17" applyNumberFormat="1" applyFont="1" applyBorder="1">
      <alignment/>
      <protection/>
    </xf>
    <xf numFmtId="3" fontId="5" fillId="0" borderId="51" xfId="17" applyNumberFormat="1" applyFont="1" applyBorder="1">
      <alignment/>
      <protection/>
    </xf>
    <xf numFmtId="0" fontId="5" fillId="0" borderId="22" xfId="17" applyFont="1" applyBorder="1" applyAlignment="1">
      <alignment/>
      <protection/>
    </xf>
    <xf numFmtId="0" fontId="0" fillId="0" borderId="70" xfId="0" applyBorder="1" applyAlignment="1">
      <alignment/>
    </xf>
    <xf numFmtId="0" fontId="5" fillId="0" borderId="14" xfId="17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6" fillId="0" borderId="25" xfId="17" applyFont="1" applyBorder="1">
      <alignment/>
      <protection/>
    </xf>
    <xf numFmtId="3" fontId="6" fillId="0" borderId="15" xfId="17" applyNumberFormat="1" applyFont="1" applyBorder="1">
      <alignment/>
      <protection/>
    </xf>
    <xf numFmtId="3" fontId="6" fillId="0" borderId="69" xfId="17" applyNumberFormat="1" applyFont="1" applyBorder="1">
      <alignment/>
      <protection/>
    </xf>
    <xf numFmtId="0" fontId="6" fillId="0" borderId="15" xfId="17" applyFont="1" applyBorder="1">
      <alignment/>
      <protection/>
    </xf>
    <xf numFmtId="0" fontId="6" fillId="0" borderId="0" xfId="17" applyFont="1">
      <alignment/>
      <protection/>
    </xf>
    <xf numFmtId="0" fontId="0" fillId="0" borderId="51" xfId="0" applyBorder="1" applyAlignment="1">
      <alignment/>
    </xf>
    <xf numFmtId="0" fontId="6" fillId="0" borderId="37" xfId="17" applyFont="1" applyBorder="1">
      <alignment/>
      <protection/>
    </xf>
    <xf numFmtId="3" fontId="6" fillId="0" borderId="73" xfId="17" applyNumberFormat="1" applyFont="1" applyBorder="1">
      <alignment/>
      <protection/>
    </xf>
    <xf numFmtId="3" fontId="6" fillId="0" borderId="7" xfId="17" applyNumberFormat="1" applyFont="1" applyBorder="1" applyAlignment="1">
      <alignment horizontal="center"/>
      <protection/>
    </xf>
    <xf numFmtId="3" fontId="5" fillId="0" borderId="7" xfId="17" applyNumberFormat="1" applyFont="1" applyBorder="1" applyAlignment="1">
      <alignment horizontal="right"/>
      <protection/>
    </xf>
    <xf numFmtId="3" fontId="5" fillId="0" borderId="7" xfId="17" applyNumberFormat="1" applyFont="1" applyBorder="1" applyAlignment="1">
      <alignment horizontal="centerContinuous"/>
      <protection/>
    </xf>
    <xf numFmtId="0" fontId="5" fillId="0" borderId="38" xfId="17" applyFont="1" applyBorder="1" applyAlignment="1">
      <alignment/>
      <protection/>
    </xf>
    <xf numFmtId="0" fontId="5" fillId="0" borderId="72" xfId="17" applyFont="1" applyBorder="1" applyAlignment="1">
      <alignment horizontal="right"/>
      <protection/>
    </xf>
    <xf numFmtId="0" fontId="5" fillId="0" borderId="51" xfId="17" applyFont="1" applyBorder="1" applyAlignment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3" fontId="5" fillId="0" borderId="7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/>
    </xf>
    <xf numFmtId="3" fontId="6" fillId="0" borderId="7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6" fillId="0" borderId="69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vertical="top"/>
      <protection/>
    </xf>
    <xf numFmtId="0" fontId="5" fillId="0" borderId="59" xfId="0" applyFont="1" applyBorder="1" applyAlignment="1" applyProtection="1">
      <alignment/>
      <protection/>
    </xf>
    <xf numFmtId="3" fontId="5" fillId="0" borderId="59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 quotePrefix="1">
      <alignment horizontal="left"/>
      <protection/>
    </xf>
    <xf numFmtId="0" fontId="5" fillId="0" borderId="59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73" xfId="0" applyFont="1" applyBorder="1" applyAlignment="1" applyProtection="1">
      <alignment/>
      <protection/>
    </xf>
    <xf numFmtId="3" fontId="5" fillId="0" borderId="37" xfId="0" applyNumberFormat="1" applyFont="1" applyBorder="1" applyAlignment="1">
      <alignment/>
    </xf>
    <xf numFmtId="3" fontId="5" fillId="0" borderId="73" xfId="0" applyNumberFormat="1" applyFont="1" applyBorder="1" applyAlignment="1" applyProtection="1">
      <alignment/>
      <protection/>
    </xf>
    <xf numFmtId="3" fontId="5" fillId="0" borderId="3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73" xfId="0" applyFont="1" applyBorder="1" applyAlignment="1" applyProtection="1">
      <alignment/>
      <protection/>
    </xf>
    <xf numFmtId="0" fontId="25" fillId="0" borderId="0" xfId="0" applyFont="1" applyAlignment="1">
      <alignment/>
    </xf>
    <xf numFmtId="3" fontId="6" fillId="0" borderId="37" xfId="0" applyNumberFormat="1" applyFont="1" applyBorder="1" applyAlignment="1" applyProtection="1">
      <alignment/>
      <protection/>
    </xf>
    <xf numFmtId="3" fontId="6" fillId="0" borderId="71" xfId="0" applyNumberFormat="1" applyFont="1" applyBorder="1" applyAlignment="1" applyProtection="1">
      <alignment/>
      <protection/>
    </xf>
    <xf numFmtId="3" fontId="6" fillId="0" borderId="71" xfId="0" applyNumberFormat="1" applyFont="1" applyBorder="1" applyAlignment="1">
      <alignment/>
    </xf>
    <xf numFmtId="0" fontId="5" fillId="0" borderId="72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" fillId="0" borderId="74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3" fillId="0" borderId="75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3" fontId="27" fillId="0" borderId="23" xfId="0" applyNumberFormat="1" applyFont="1" applyBorder="1" applyAlignment="1">
      <alignment horizontal="right" vertical="top" wrapText="1"/>
    </xf>
    <xf numFmtId="3" fontId="2" fillId="0" borderId="63" xfId="0" applyNumberFormat="1" applyFont="1" applyBorder="1" applyAlignment="1">
      <alignment horizontal="right" vertical="top" wrapText="1"/>
    </xf>
    <xf numFmtId="0" fontId="2" fillId="0" borderId="63" xfId="0" applyFont="1" applyBorder="1" applyAlignment="1">
      <alignment horizontal="center"/>
    </xf>
    <xf numFmtId="0" fontId="16" fillId="0" borderId="63" xfId="0" applyFont="1" applyBorder="1" applyAlignment="1">
      <alignment/>
    </xf>
    <xf numFmtId="0" fontId="0" fillId="0" borderId="63" xfId="0" applyBorder="1" applyAlignment="1">
      <alignment/>
    </xf>
    <xf numFmtId="0" fontId="4" fillId="0" borderId="7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51" xfId="0" applyNumberFormat="1" applyFont="1" applyBorder="1" applyAlignment="1">
      <alignment horizontal="right" vertical="top" wrapText="1"/>
    </xf>
    <xf numFmtId="3" fontId="2" fillId="0" borderId="51" xfId="0" applyNumberFormat="1" applyFont="1" applyBorder="1" applyAlignment="1">
      <alignment horizontal="right" vertical="top" wrapText="1"/>
    </xf>
    <xf numFmtId="0" fontId="2" fillId="0" borderId="76" xfId="0" applyFont="1" applyBorder="1" applyAlignment="1">
      <alignment vertical="top" wrapText="1"/>
    </xf>
    <xf numFmtId="0" fontId="28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2" xfId="0" applyFont="1" applyBorder="1" applyAlignment="1">
      <alignment/>
    </xf>
    <xf numFmtId="3" fontId="28" fillId="0" borderId="18" xfId="0" applyNumberFormat="1" applyFont="1" applyBorder="1" applyAlignment="1">
      <alignment/>
    </xf>
    <xf numFmtId="3" fontId="28" fillId="0" borderId="34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9" fillId="0" borderId="34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6" xfId="0" applyFont="1" applyBorder="1" applyAlignment="1">
      <alignment/>
    </xf>
    <xf numFmtId="3" fontId="29" fillId="0" borderId="18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7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3" fontId="5" fillId="0" borderId="43" xfId="18" applyNumberFormat="1" applyFont="1" applyBorder="1" applyAlignment="1">
      <alignment/>
      <protection/>
    </xf>
    <xf numFmtId="3" fontId="5" fillId="0" borderId="44" xfId="18" applyNumberFormat="1" applyFont="1" applyBorder="1" applyAlignment="1">
      <alignment/>
      <protection/>
    </xf>
    <xf numFmtId="3" fontId="5" fillId="0" borderId="48" xfId="18" applyNumberFormat="1" applyFont="1" applyBorder="1" applyAlignment="1">
      <alignment/>
      <protection/>
    </xf>
    <xf numFmtId="37" fontId="14" fillId="0" borderId="23" xfId="0" applyNumberFormat="1" applyFont="1" applyBorder="1" applyAlignment="1">
      <alignment horizontal="right" vertical="center" wrapText="1"/>
    </xf>
    <xf numFmtId="37" fontId="14" fillId="0" borderId="7" xfId="0" applyNumberFormat="1" applyFont="1" applyBorder="1" applyAlignment="1">
      <alignment horizontal="right" vertical="center" wrapText="1"/>
    </xf>
    <xf numFmtId="37" fontId="6" fillId="0" borderId="37" xfId="0" applyNumberFormat="1" applyFont="1" applyBorder="1" applyAlignment="1">
      <alignment wrapText="1"/>
    </xf>
    <xf numFmtId="37" fontId="6" fillId="0" borderId="38" xfId="0" applyNumberFormat="1" applyFont="1" applyBorder="1" applyAlignment="1">
      <alignment wrapText="1"/>
    </xf>
    <xf numFmtId="0" fontId="5" fillId="0" borderId="9" xfId="0" applyFont="1" applyBorder="1" applyAlignment="1" applyProtection="1">
      <alignment/>
      <protection/>
    </xf>
    <xf numFmtId="37" fontId="14" fillId="0" borderId="45" xfId="0" applyNumberFormat="1" applyFont="1" applyBorder="1" applyAlignment="1">
      <alignment horizontal="right" vertical="center" wrapText="1"/>
    </xf>
    <xf numFmtId="37" fontId="6" fillId="0" borderId="77" xfId="0" applyNumberFormat="1" applyFont="1" applyBorder="1" applyAlignment="1">
      <alignment wrapText="1"/>
    </xf>
    <xf numFmtId="37" fontId="6" fillId="0" borderId="78" xfId="0" applyNumberFormat="1" applyFont="1" applyBorder="1" applyAlignment="1">
      <alignment wrapText="1"/>
    </xf>
    <xf numFmtId="37" fontId="6" fillId="0" borderId="79" xfId="0" applyNumberFormat="1" applyFont="1" applyBorder="1" applyAlignment="1">
      <alignment wrapText="1"/>
    </xf>
    <xf numFmtId="3" fontId="3" fillId="0" borderId="80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78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7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81" xfId="0" applyFont="1" applyBorder="1" applyAlignment="1">
      <alignment horizontal="center" vertical="center"/>
    </xf>
    <xf numFmtId="3" fontId="3" fillId="0" borderId="82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15" xfId="0" applyBorder="1" applyAlignment="1">
      <alignment/>
    </xf>
    <xf numFmtId="3" fontId="2" fillId="0" borderId="17" xfId="0" applyNumberFormat="1" applyFont="1" applyBorder="1" applyAlignment="1">
      <alignment horizontal="right" vertical="center"/>
    </xf>
    <xf numFmtId="0" fontId="20" fillId="0" borderId="81" xfId="0" applyFont="1" applyBorder="1" applyAlignment="1">
      <alignment horizontal="center"/>
    </xf>
    <xf numFmtId="0" fontId="28" fillId="0" borderId="78" xfId="0" applyFont="1" applyBorder="1" applyAlignment="1">
      <alignment/>
    </xf>
    <xf numFmtId="3" fontId="28" fillId="0" borderId="78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3" fontId="20" fillId="0" borderId="84" xfId="0" applyNumberFormat="1" applyFont="1" applyBorder="1" applyAlignment="1">
      <alignment/>
    </xf>
    <xf numFmtId="0" fontId="28" fillId="0" borderId="15" xfId="0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0" fillId="0" borderId="70" xfId="0" applyBorder="1" applyAlignment="1">
      <alignment horizontal="center"/>
    </xf>
    <xf numFmtId="0" fontId="5" fillId="0" borderId="73" xfId="17" applyFont="1" applyBorder="1">
      <alignment/>
      <protection/>
    </xf>
    <xf numFmtId="3" fontId="5" fillId="0" borderId="41" xfId="18" applyNumberFormat="1" applyFont="1" applyBorder="1">
      <alignment/>
      <protection/>
    </xf>
    <xf numFmtId="37" fontId="6" fillId="0" borderId="8" xfId="0" applyNumberFormat="1" applyFont="1" applyBorder="1" applyAlignment="1">
      <alignment wrapText="1"/>
    </xf>
    <xf numFmtId="3" fontId="6" fillId="0" borderId="17" xfId="17" applyNumberFormat="1" applyFont="1" applyBorder="1">
      <alignment/>
      <protection/>
    </xf>
    <xf numFmtId="3" fontId="6" fillId="0" borderId="8" xfId="17" applyNumberFormat="1" applyFont="1" applyBorder="1">
      <alignment/>
      <protection/>
    </xf>
    <xf numFmtId="0" fontId="5" fillId="0" borderId="15" xfId="0" applyFont="1" applyBorder="1" applyAlignment="1">
      <alignment/>
    </xf>
    <xf numFmtId="3" fontId="5" fillId="0" borderId="33" xfId="18" applyNumberFormat="1" applyFont="1" applyBorder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61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69" xfId="0" applyNumberFormat="1" applyFont="1" applyBorder="1" applyAlignment="1">
      <alignment/>
    </xf>
    <xf numFmtId="37" fontId="19" fillId="0" borderId="18" xfId="0" applyNumberFormat="1" applyFont="1" applyBorder="1" applyAlignment="1">
      <alignment vertical="top" wrapText="1"/>
    </xf>
    <xf numFmtId="37" fontId="14" fillId="0" borderId="18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center"/>
    </xf>
    <xf numFmtId="3" fontId="2" fillId="0" borderId="84" xfId="0" applyNumberFormat="1" applyFont="1" applyBorder="1" applyAlignment="1">
      <alignment horizontal="right" vertical="top"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27" fillId="0" borderId="15" xfId="0" applyNumberFormat="1" applyFont="1" applyBorder="1" applyAlignment="1">
      <alignment horizontal="right" vertical="top" wrapText="1"/>
    </xf>
    <xf numFmtId="3" fontId="27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85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8" xfId="17" applyFont="1" applyBorder="1">
      <alignment/>
      <protection/>
    </xf>
    <xf numFmtId="3" fontId="5" fillId="0" borderId="24" xfId="17" applyNumberFormat="1" applyFont="1" applyBorder="1">
      <alignment/>
      <protection/>
    </xf>
    <xf numFmtId="3" fontId="5" fillId="0" borderId="58" xfId="17" applyNumberFormat="1" applyFont="1" applyBorder="1">
      <alignment/>
      <protection/>
    </xf>
    <xf numFmtId="3" fontId="5" fillId="0" borderId="0" xfId="17" applyNumberFormat="1" applyFont="1" applyBorder="1">
      <alignment/>
      <protection/>
    </xf>
    <xf numFmtId="0" fontId="5" fillId="0" borderId="20" xfId="17" applyFont="1" applyBorder="1" applyAlignment="1">
      <alignment/>
      <protection/>
    </xf>
    <xf numFmtId="0" fontId="14" fillId="0" borderId="58" xfId="17" applyFont="1" applyBorder="1" applyAlignment="1">
      <alignment horizontal="center"/>
      <protection/>
    </xf>
    <xf numFmtId="3" fontId="5" fillId="0" borderId="60" xfId="17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3" xfId="0" applyFont="1" applyBorder="1" applyAlignment="1">
      <alignment/>
    </xf>
    <xf numFmtId="3" fontId="6" fillId="0" borderId="58" xfId="17" applyNumberFormat="1" applyFont="1" applyBorder="1" applyAlignment="1">
      <alignment horizontal="center"/>
      <protection/>
    </xf>
    <xf numFmtId="3" fontId="5" fillId="0" borderId="58" xfId="17" applyNumberFormat="1" applyFont="1" applyBorder="1" applyAlignment="1">
      <alignment horizontal="right"/>
      <protection/>
    </xf>
    <xf numFmtId="3" fontId="11" fillId="0" borderId="58" xfId="17" applyNumberFormat="1" applyFont="1" applyBorder="1" applyAlignment="1">
      <alignment horizontal="right"/>
      <protection/>
    </xf>
    <xf numFmtId="3" fontId="6" fillId="0" borderId="1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7" fontId="14" fillId="0" borderId="53" xfId="0" applyNumberFormat="1" applyFont="1" applyBorder="1" applyAlignment="1">
      <alignment horizontal="right" vertical="center" wrapText="1"/>
    </xf>
    <xf numFmtId="37" fontId="14" fillId="0" borderId="37" xfId="0" applyNumberFormat="1" applyFont="1" applyBorder="1" applyAlignment="1">
      <alignment vertical="top" wrapText="1"/>
    </xf>
    <xf numFmtId="164" fontId="14" fillId="0" borderId="37" xfId="0" applyNumberFormat="1" applyFont="1" applyBorder="1" applyAlignment="1">
      <alignment horizontal="right"/>
    </xf>
    <xf numFmtId="0" fontId="14" fillId="0" borderId="18" xfId="0" applyFont="1" applyBorder="1" applyAlignment="1">
      <alignment vertical="top" wrapText="1"/>
    </xf>
    <xf numFmtId="0" fontId="6" fillId="0" borderId="86" xfId="0" applyFont="1" applyBorder="1" applyAlignment="1">
      <alignment/>
    </xf>
    <xf numFmtId="37" fontId="0" fillId="0" borderId="0" xfId="0" applyNumberFormat="1" applyAlignment="1">
      <alignment/>
    </xf>
    <xf numFmtId="3" fontId="5" fillId="0" borderId="87" xfId="18" applyNumberFormat="1" applyFont="1" applyBorder="1">
      <alignment/>
      <protection/>
    </xf>
    <xf numFmtId="3" fontId="5" fillId="0" borderId="53" xfId="18" applyNumberFormat="1" applyFont="1" applyBorder="1">
      <alignment/>
      <protection/>
    </xf>
    <xf numFmtId="0" fontId="12" fillId="0" borderId="6" xfId="0" applyFont="1" applyBorder="1" applyAlignment="1">
      <alignment/>
    </xf>
    <xf numFmtId="49" fontId="6" fillId="0" borderId="7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6" fillId="0" borderId="8" xfId="0" applyNumberFormat="1" applyFont="1" applyBorder="1" applyAlignment="1">
      <alignment/>
    </xf>
    <xf numFmtId="37" fontId="6" fillId="0" borderId="88" xfId="0" applyNumberFormat="1" applyFont="1" applyBorder="1" applyAlignment="1">
      <alignment vertical="top" wrapText="1"/>
    </xf>
    <xf numFmtId="37" fontId="6" fillId="0" borderId="89" xfId="0" applyNumberFormat="1" applyFont="1" applyBorder="1" applyAlignment="1">
      <alignment vertical="top" wrapText="1"/>
    </xf>
    <xf numFmtId="0" fontId="0" fillId="0" borderId="33" xfId="0" applyBorder="1" applyAlignment="1">
      <alignment/>
    </xf>
    <xf numFmtId="0" fontId="14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wrapText="1"/>
    </xf>
    <xf numFmtId="0" fontId="0" fillId="0" borderId="67" xfId="0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37" fontId="6" fillId="0" borderId="92" xfId="0" applyNumberFormat="1" applyFont="1" applyBorder="1" applyAlignment="1">
      <alignment vertical="top" wrapText="1"/>
    </xf>
    <xf numFmtId="0" fontId="5" fillId="0" borderId="76" xfId="0" applyFont="1" applyBorder="1" applyAlignment="1">
      <alignment/>
    </xf>
    <xf numFmtId="3" fontId="11" fillId="0" borderId="59" xfId="17" applyNumberFormat="1" applyFont="1" applyBorder="1" applyAlignment="1">
      <alignment horizontal="right"/>
      <protection/>
    </xf>
    <xf numFmtId="3" fontId="5" fillId="0" borderId="23" xfId="17" applyNumberFormat="1" applyFont="1" applyBorder="1" applyAlignment="1">
      <alignment horizontal="right"/>
      <protection/>
    </xf>
    <xf numFmtId="3" fontId="5" fillId="0" borderId="25" xfId="17" applyNumberFormat="1" applyFont="1" applyBorder="1" applyAlignment="1">
      <alignment horizontal="right"/>
      <protection/>
    </xf>
    <xf numFmtId="3" fontId="5" fillId="0" borderId="68" xfId="17" applyNumberFormat="1" applyFont="1" applyBorder="1" applyAlignment="1">
      <alignment horizontal="right"/>
      <protection/>
    </xf>
    <xf numFmtId="0" fontId="5" fillId="0" borderId="28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93" xfId="0" applyFont="1" applyBorder="1" applyAlignment="1">
      <alignment horizontal="centerContinuous"/>
    </xf>
    <xf numFmtId="0" fontId="14" fillId="0" borderId="94" xfId="0" applyFont="1" applyBorder="1" applyAlignment="1">
      <alignment horizontal="centerContinuous"/>
    </xf>
    <xf numFmtId="3" fontId="14" fillId="0" borderId="11" xfId="0" applyNumberFormat="1" applyFont="1" applyBorder="1" applyAlignment="1">
      <alignment horizontal="centerContinuous"/>
    </xf>
    <xf numFmtId="3" fontId="14" fillId="0" borderId="81" xfId="0" applyNumberFormat="1" applyFont="1" applyBorder="1" applyAlignment="1">
      <alignment horizontal="centerContinuous"/>
    </xf>
    <xf numFmtId="3" fontId="14" fillId="0" borderId="93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4" fillId="0" borderId="6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72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3" fontId="14" fillId="0" borderId="51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0" fontId="11" fillId="0" borderId="85" xfId="0" applyFont="1" applyBorder="1" applyAlignment="1">
      <alignment/>
    </xf>
    <xf numFmtId="49" fontId="11" fillId="0" borderId="63" xfId="0" applyNumberFormat="1" applyFont="1" applyBorder="1" applyAlignment="1">
      <alignment horizontal="center"/>
    </xf>
    <xf numFmtId="3" fontId="11" fillId="0" borderId="85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14" fillId="0" borderId="95" xfId="0" applyNumberFormat="1" applyFont="1" applyBorder="1" applyAlignment="1">
      <alignment horizontal="center"/>
    </xf>
    <xf numFmtId="3" fontId="11" fillId="0" borderId="95" xfId="0" applyNumberFormat="1" applyFont="1" applyBorder="1" applyAlignment="1">
      <alignment/>
    </xf>
    <xf numFmtId="3" fontId="14" fillId="0" borderId="85" xfId="0" applyNumberFormat="1" applyFont="1" applyBorder="1" applyAlignment="1">
      <alignment/>
    </xf>
    <xf numFmtId="3" fontId="14" fillId="0" borderId="85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3" fontId="11" fillId="0" borderId="76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/>
    </xf>
    <xf numFmtId="3" fontId="31" fillId="0" borderId="13" xfId="0" applyNumberFormat="1" applyFont="1" applyBorder="1" applyAlignment="1">
      <alignment horizontal="right"/>
    </xf>
    <xf numFmtId="3" fontId="31" fillId="0" borderId="21" xfId="0" applyNumberFormat="1" applyFont="1" applyBorder="1" applyAlignment="1">
      <alignment horizontal="right"/>
    </xf>
    <xf numFmtId="0" fontId="31" fillId="0" borderId="66" xfId="0" applyFont="1" applyBorder="1" applyAlignment="1">
      <alignment horizontal="right"/>
    </xf>
    <xf numFmtId="0" fontId="14" fillId="0" borderId="67" xfId="0" applyFont="1" applyBorder="1" applyAlignment="1">
      <alignment/>
    </xf>
    <xf numFmtId="0" fontId="11" fillId="0" borderId="59" xfId="0" applyFont="1" applyBorder="1" applyAlignment="1">
      <alignment/>
    </xf>
    <xf numFmtId="3" fontId="31" fillId="0" borderId="25" xfId="0" applyNumberFormat="1" applyFont="1" applyBorder="1" applyAlignment="1">
      <alignment/>
    </xf>
    <xf numFmtId="3" fontId="31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/>
    </xf>
    <xf numFmtId="3" fontId="31" fillId="0" borderId="22" xfId="0" applyNumberFormat="1" applyFont="1" applyBorder="1" applyAlignment="1">
      <alignment horizontal="right"/>
    </xf>
    <xf numFmtId="0" fontId="31" fillId="0" borderId="69" xfId="0" applyFont="1" applyBorder="1" applyAlignment="1">
      <alignment horizontal="right"/>
    </xf>
    <xf numFmtId="0" fontId="14" fillId="0" borderId="72" xfId="0" applyFont="1" applyBorder="1" applyAlignment="1">
      <alignment/>
    </xf>
    <xf numFmtId="49" fontId="11" fillId="0" borderId="37" xfId="0" applyNumberFormat="1" applyFont="1" applyBorder="1" applyAlignment="1">
      <alignment horizontal="left" vertical="center"/>
    </xf>
    <xf numFmtId="3" fontId="31" fillId="0" borderId="15" xfId="0" applyNumberFormat="1" applyFont="1" applyBorder="1" applyAlignment="1">
      <alignment/>
    </xf>
    <xf numFmtId="3" fontId="31" fillId="0" borderId="15" xfId="0" applyNumberFormat="1" applyFont="1" applyBorder="1" applyAlignment="1">
      <alignment horizontal="right"/>
    </xf>
    <xf numFmtId="3" fontId="31" fillId="0" borderId="18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left" vertical="center"/>
    </xf>
    <xf numFmtId="49" fontId="6" fillId="0" borderId="72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32" fillId="0" borderId="15" xfId="0" applyNumberFormat="1" applyFont="1" applyBorder="1" applyAlignment="1">
      <alignment horizontal="right"/>
    </xf>
    <xf numFmtId="3" fontId="31" fillId="0" borderId="69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3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3" fontId="31" fillId="0" borderId="69" xfId="0" applyNumberFormat="1" applyFont="1" applyBorder="1" applyAlignment="1">
      <alignment/>
    </xf>
    <xf numFmtId="3" fontId="21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3" fontId="21" fillId="0" borderId="15" xfId="0" applyNumberFormat="1" applyFont="1" applyBorder="1" applyAlignment="1">
      <alignment horizontal="right"/>
    </xf>
    <xf numFmtId="3" fontId="21" fillId="0" borderId="69" xfId="0" applyNumberFormat="1" applyFont="1" applyBorder="1" applyAlignment="1">
      <alignment horizontal="right"/>
    </xf>
    <xf numFmtId="3" fontId="32" fillId="0" borderId="18" xfId="0" applyNumberFormat="1" applyFont="1" applyBorder="1" applyAlignment="1">
      <alignment horizontal="right"/>
    </xf>
    <xf numFmtId="3" fontId="32" fillId="0" borderId="69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69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/>
    </xf>
    <xf numFmtId="49" fontId="14" fillId="0" borderId="59" xfId="0" applyNumberFormat="1" applyFont="1" applyBorder="1" applyAlignment="1">
      <alignment horizontal="center"/>
    </xf>
    <xf numFmtId="3" fontId="31" fillId="0" borderId="59" xfId="0" applyNumberFormat="1" applyFont="1" applyBorder="1" applyAlignment="1">
      <alignment horizontal="right"/>
    </xf>
    <xf numFmtId="3" fontId="31" fillId="0" borderId="23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/>
    </xf>
    <xf numFmtId="3" fontId="21" fillId="0" borderId="59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49" fontId="14" fillId="0" borderId="36" xfId="0" applyNumberFormat="1" applyFont="1" applyBorder="1" applyAlignment="1">
      <alignment horizontal="left" vertical="center"/>
    </xf>
    <xf numFmtId="49" fontId="11" fillId="0" borderId="73" xfId="0" applyNumberFormat="1" applyFont="1" applyBorder="1" applyAlignment="1">
      <alignment horizontal="left"/>
    </xf>
    <xf numFmtId="3" fontId="31" fillId="0" borderId="58" xfId="0" applyNumberFormat="1" applyFont="1" applyBorder="1" applyAlignment="1">
      <alignment horizontal="right"/>
    </xf>
    <xf numFmtId="3" fontId="31" fillId="0" borderId="24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34" xfId="0" applyNumberFormat="1" applyFont="1" applyBorder="1" applyAlignment="1">
      <alignment horizontal="right"/>
    </xf>
    <xf numFmtId="0" fontId="31" fillId="0" borderId="71" xfId="0" applyFont="1" applyBorder="1" applyAlignment="1">
      <alignment horizontal="right"/>
    </xf>
    <xf numFmtId="49" fontId="11" fillId="0" borderId="7" xfId="0" applyNumberFormat="1" applyFont="1" applyBorder="1" applyAlignment="1">
      <alignment/>
    </xf>
    <xf numFmtId="3" fontId="33" fillId="0" borderId="7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3" fontId="33" fillId="0" borderId="59" xfId="0" applyNumberFormat="1" applyFont="1" applyBorder="1" applyAlignment="1">
      <alignment horizontal="right"/>
    </xf>
    <xf numFmtId="3" fontId="33" fillId="0" borderId="23" xfId="0" applyNumberFormat="1" applyFont="1" applyBorder="1" applyAlignment="1">
      <alignment horizontal="right"/>
    </xf>
    <xf numFmtId="3" fontId="33" fillId="0" borderId="22" xfId="0" applyNumberFormat="1" applyFont="1" applyBorder="1" applyAlignment="1">
      <alignment horizontal="right"/>
    </xf>
    <xf numFmtId="3" fontId="33" fillId="0" borderId="25" xfId="0" applyNumberFormat="1" applyFont="1" applyBorder="1" applyAlignment="1">
      <alignment horizontal="right"/>
    </xf>
    <xf numFmtId="3" fontId="6" fillId="0" borderId="59" xfId="0" applyNumberFormat="1" applyFont="1" applyBorder="1" applyAlignment="1">
      <alignment horizontal="right"/>
    </xf>
    <xf numFmtId="49" fontId="14" fillId="0" borderId="72" xfId="0" applyNumberFormat="1" applyFont="1" applyBorder="1" applyAlignment="1">
      <alignment horizontal="left" vertical="center"/>
    </xf>
    <xf numFmtId="49" fontId="14" fillId="0" borderId="73" xfId="0" applyNumberFormat="1" applyFont="1" applyBorder="1" applyAlignment="1">
      <alignment/>
    </xf>
    <xf numFmtId="3" fontId="21" fillId="0" borderId="58" xfId="0" applyNumberFormat="1" applyFont="1" applyBorder="1" applyAlignment="1">
      <alignment horizontal="right"/>
    </xf>
    <xf numFmtId="3" fontId="21" fillId="0" borderId="71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3" fontId="31" fillId="0" borderId="71" xfId="0" applyNumberFormat="1" applyFont="1" applyBorder="1" applyAlignment="1">
      <alignment horizontal="right"/>
    </xf>
    <xf numFmtId="49" fontId="11" fillId="0" borderId="37" xfId="0" applyNumberFormat="1" applyFont="1" applyBorder="1" applyAlignment="1">
      <alignment/>
    </xf>
    <xf numFmtId="49" fontId="14" fillId="0" borderId="37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49" fontId="6" fillId="0" borderId="9" xfId="0" applyNumberFormat="1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3" fontId="21" fillId="0" borderId="17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61" xfId="0" applyFont="1" applyBorder="1" applyAlignment="1" applyProtection="1">
      <alignment/>
      <protection/>
    </xf>
    <xf numFmtId="3" fontId="5" fillId="0" borderId="61" xfId="0" applyNumberFormat="1" applyFont="1" applyBorder="1" applyAlignment="1">
      <alignment/>
    </xf>
    <xf numFmtId="3" fontId="6" fillId="0" borderId="62" xfId="0" applyNumberFormat="1" applyFont="1" applyBorder="1" applyAlignment="1" applyProtection="1">
      <alignment/>
      <protection/>
    </xf>
    <xf numFmtId="3" fontId="5" fillId="0" borderId="62" xfId="0" applyNumberFormat="1" applyFont="1" applyBorder="1" applyAlignment="1" applyProtection="1">
      <alignment/>
      <protection/>
    </xf>
    <xf numFmtId="3" fontId="5" fillId="0" borderId="63" xfId="0" applyNumberFormat="1" applyFont="1" applyBorder="1" applyAlignment="1">
      <alignment/>
    </xf>
    <xf numFmtId="3" fontId="6" fillId="0" borderId="64" xfId="0" applyNumberFormat="1" applyFont="1" applyBorder="1" applyAlignment="1" applyProtection="1">
      <alignment/>
      <protection/>
    </xf>
    <xf numFmtId="3" fontId="5" fillId="0" borderId="6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6" fillId="0" borderId="84" xfId="0" applyFont="1" applyBorder="1" applyAlignment="1">
      <alignment horizontal="center"/>
    </xf>
    <xf numFmtId="3" fontId="5" fillId="0" borderId="80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0" fontId="5" fillId="0" borderId="33" xfId="18" applyFont="1" applyBorder="1">
      <alignment/>
      <protection/>
    </xf>
    <xf numFmtId="0" fontId="14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8" fillId="0" borderId="81" xfId="0" applyFont="1" applyBorder="1" applyAlignment="1">
      <alignment horizontal="center"/>
    </xf>
    <xf numFmtId="3" fontId="2" fillId="0" borderId="78" xfId="0" applyNumberFormat="1" applyFont="1" applyBorder="1" applyAlignment="1">
      <alignment vertical="top"/>
    </xf>
    <xf numFmtId="3" fontId="3" fillId="0" borderId="78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2" fillId="0" borderId="15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9" fontId="5" fillId="0" borderId="19" xfId="17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3" fontId="5" fillId="0" borderId="60" xfId="17" applyNumberFormat="1" applyFont="1" applyBorder="1">
      <alignment/>
      <protection/>
    </xf>
    <xf numFmtId="0" fontId="5" fillId="0" borderId="34" xfId="17" applyFont="1" applyBorder="1">
      <alignment/>
      <protection/>
    </xf>
    <xf numFmtId="0" fontId="5" fillId="0" borderId="20" xfId="17" applyFont="1" applyBorder="1">
      <alignment/>
      <protection/>
    </xf>
    <xf numFmtId="0" fontId="0" fillId="0" borderId="7" xfId="0" applyBorder="1" applyAlignment="1">
      <alignment horizontal="center" vertical="center"/>
    </xf>
    <xf numFmtId="0" fontId="5" fillId="0" borderId="34" xfId="17" applyFont="1" applyBorder="1" applyAlignment="1">
      <alignment/>
      <protection/>
    </xf>
    <xf numFmtId="0" fontId="5" fillId="0" borderId="51" xfId="17" applyFont="1" applyBorder="1" applyAlignment="1">
      <alignment/>
      <protection/>
    </xf>
    <xf numFmtId="3" fontId="6" fillId="0" borderId="37" xfId="17" applyNumberFormat="1" applyFont="1" applyBorder="1">
      <alignment/>
      <protection/>
    </xf>
    <xf numFmtId="3" fontId="6" fillId="0" borderId="71" xfId="17" applyNumberFormat="1" applyFont="1" applyBorder="1">
      <alignment/>
      <protection/>
    </xf>
    <xf numFmtId="0" fontId="6" fillId="0" borderId="17" xfId="17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12" fillId="0" borderId="63" xfId="0" applyFont="1" applyBorder="1" applyAlignment="1">
      <alignment/>
    </xf>
    <xf numFmtId="3" fontId="6" fillId="0" borderId="96" xfId="0" applyNumberFormat="1" applyFont="1" applyBorder="1" applyAlignment="1">
      <alignment/>
    </xf>
    <xf numFmtId="0" fontId="11" fillId="0" borderId="34" xfId="0" applyFont="1" applyBorder="1" applyAlignment="1">
      <alignment/>
    </xf>
    <xf numFmtId="49" fontId="6" fillId="0" borderId="63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0" xfId="0" applyFont="1" applyAlignment="1">
      <alignment/>
    </xf>
    <xf numFmtId="3" fontId="27" fillId="0" borderId="69" xfId="0" applyNumberFormat="1" applyFont="1" applyBorder="1" applyAlignment="1">
      <alignment horizontal="right" vertical="top" wrapText="1"/>
    </xf>
    <xf numFmtId="3" fontId="27" fillId="0" borderId="6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2" fontId="3" fillId="0" borderId="23" xfId="0" applyNumberFormat="1" applyFont="1" applyBorder="1" applyAlignment="1">
      <alignment horizontal="right" vertical="top" wrapText="1"/>
    </xf>
    <xf numFmtId="2" fontId="3" fillId="0" borderId="69" xfId="0" applyNumberFormat="1" applyFont="1" applyBorder="1" applyAlignment="1">
      <alignment horizontal="right" vertical="top" wrapText="1"/>
    </xf>
    <xf numFmtId="0" fontId="3" fillId="0" borderId="23" xfId="0" applyNumberFormat="1" applyFont="1" applyBorder="1" applyAlignment="1">
      <alignment horizontal="right" vertical="top" wrapText="1"/>
    </xf>
    <xf numFmtId="0" fontId="3" fillId="0" borderId="75" xfId="0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horizontal="justify" vertical="top" wrapText="1"/>
    </xf>
    <xf numFmtId="2" fontId="27" fillId="0" borderId="23" xfId="0" applyNumberFormat="1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2" fontId="2" fillId="0" borderId="97" xfId="0" applyNumberFormat="1" applyFont="1" applyBorder="1" applyAlignment="1">
      <alignment horizontal="right" vertical="top" wrapText="1"/>
    </xf>
    <xf numFmtId="2" fontId="2" fillId="0" borderId="98" xfId="0" applyNumberFormat="1" applyFont="1" applyBorder="1" applyAlignment="1">
      <alignment horizontal="right" vertical="top" wrapText="1"/>
    </xf>
    <xf numFmtId="2" fontId="3" fillId="0" borderId="18" xfId="0" applyNumberFormat="1" applyFont="1" applyBorder="1" applyAlignment="1">
      <alignment horizontal="right" vertical="top" wrapText="1"/>
    </xf>
    <xf numFmtId="0" fontId="2" fillId="0" borderId="76" xfId="0" applyFont="1" applyBorder="1" applyAlignment="1">
      <alignment horizontal="justify" vertical="top" wrapText="1"/>
    </xf>
    <xf numFmtId="2" fontId="2" fillId="0" borderId="99" xfId="0" applyNumberFormat="1" applyFont="1" applyBorder="1" applyAlignment="1">
      <alignment horizontal="right" vertical="top" wrapText="1"/>
    </xf>
    <xf numFmtId="2" fontId="2" fillId="0" borderId="10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10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3" fillId="0" borderId="22" xfId="0" applyNumberFormat="1" applyFont="1" applyBorder="1" applyAlignment="1">
      <alignment horizontal="right" vertical="top" wrapText="1"/>
    </xf>
    <xf numFmtId="0" fontId="3" fillId="0" borderId="22" xfId="0" applyNumberFormat="1" applyFont="1" applyBorder="1" applyAlignment="1">
      <alignment horizontal="right" vertical="top" wrapText="1"/>
    </xf>
    <xf numFmtId="2" fontId="3" fillId="0" borderId="34" xfId="0" applyNumberFormat="1" applyFont="1" applyBorder="1" applyAlignment="1">
      <alignment horizontal="right" vertical="top" wrapText="1"/>
    </xf>
    <xf numFmtId="2" fontId="27" fillId="0" borderId="22" xfId="0" applyNumberFormat="1" applyFont="1" applyBorder="1" applyAlignment="1">
      <alignment horizontal="right" vertical="top" wrapText="1"/>
    </xf>
    <xf numFmtId="2" fontId="27" fillId="0" borderId="34" xfId="0" applyNumberFormat="1" applyFont="1" applyBorder="1" applyAlignment="1">
      <alignment horizontal="right" vertical="top" wrapText="1"/>
    </xf>
    <xf numFmtId="2" fontId="2" fillId="0" borderId="102" xfId="0" applyNumberFormat="1" applyFont="1" applyBorder="1" applyAlignment="1">
      <alignment horizontal="right" vertical="top" wrapText="1"/>
    </xf>
    <xf numFmtId="2" fontId="2" fillId="0" borderId="103" xfId="0" applyNumberFormat="1" applyFont="1" applyBorder="1" applyAlignment="1">
      <alignment horizontal="right" vertical="top" wrapText="1"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3" fillId="0" borderId="36" xfId="0" applyFont="1" applyBorder="1" applyAlignment="1">
      <alignment horizontal="justify" vertical="top" wrapText="1"/>
    </xf>
    <xf numFmtId="2" fontId="27" fillId="0" borderId="69" xfId="0" applyNumberFormat="1" applyFont="1" applyBorder="1" applyAlignment="1">
      <alignment horizontal="right" vertical="top" wrapText="1"/>
    </xf>
    <xf numFmtId="2" fontId="27" fillId="0" borderId="71" xfId="0" applyNumberFormat="1" applyFont="1" applyBorder="1" applyAlignment="1">
      <alignment horizontal="right" vertical="top" wrapText="1"/>
    </xf>
    <xf numFmtId="2" fontId="3" fillId="0" borderId="104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63" xfId="0" applyBorder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5" fillId="0" borderId="105" xfId="0" applyFont="1" applyBorder="1" applyAlignment="1">
      <alignment horizontal="left" vertical="top"/>
    </xf>
    <xf numFmtId="0" fontId="5" fillId="0" borderId="105" xfId="0" applyFont="1" applyBorder="1" applyAlignment="1">
      <alignment horizontal="left" vertical="top" wrapText="1"/>
    </xf>
    <xf numFmtId="3" fontId="5" fillId="0" borderId="106" xfId="0" applyNumberFormat="1" applyFont="1" applyBorder="1" applyAlignment="1">
      <alignment horizontal="center" vertical="top" wrapText="1"/>
    </xf>
    <xf numFmtId="3" fontId="5" fillId="0" borderId="10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108" xfId="0" applyFont="1" applyBorder="1" applyAlignment="1">
      <alignment horizontal="center" vertical="top"/>
    </xf>
    <xf numFmtId="3" fontId="5" fillId="0" borderId="13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3" fontId="5" fillId="0" borderId="57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5" xfId="0" applyFont="1" applyFill="1" applyBorder="1" applyAlignment="1">
      <alignment/>
    </xf>
    <xf numFmtId="3" fontId="25" fillId="0" borderId="78" xfId="0" applyNumberFormat="1" applyFon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15" xfId="0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69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37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10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3" fontId="6" fillId="0" borderId="106" xfId="0" applyNumberFormat="1" applyFont="1" applyBorder="1" applyAlignment="1">
      <alignment horizontal="center" vertical="top" wrapText="1"/>
    </xf>
    <xf numFmtId="3" fontId="6" fillId="0" borderId="10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top"/>
    </xf>
    <xf numFmtId="3" fontId="5" fillId="0" borderId="15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0" fontId="5" fillId="0" borderId="15" xfId="0" applyFont="1" applyBorder="1" applyAlignment="1">
      <alignment horizontal="justify" wrapText="1"/>
    </xf>
    <xf numFmtId="3" fontId="5" fillId="0" borderId="69" xfId="0" applyNumberFormat="1" applyFont="1" applyBorder="1" applyAlignment="1">
      <alignment wrapText="1"/>
    </xf>
    <xf numFmtId="0" fontId="12" fillId="0" borderId="15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 wrapText="1"/>
    </xf>
    <xf numFmtId="3" fontId="5" fillId="0" borderId="17" xfId="0" applyNumberFormat="1" applyFont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0" borderId="69" xfId="0" applyNumberFormat="1" applyFont="1" applyBorder="1" applyAlignment="1">
      <alignment wrapText="1"/>
    </xf>
    <xf numFmtId="0" fontId="17" fillId="0" borderId="59" xfId="0" applyFont="1" applyBorder="1" applyAlignment="1">
      <alignment horizontal="right" vertical="top" wrapText="1"/>
    </xf>
    <xf numFmtId="0" fontId="17" fillId="0" borderId="58" xfId="0" applyFont="1" applyBorder="1" applyAlignment="1">
      <alignment horizontal="right" vertical="top" wrapText="1"/>
    </xf>
    <xf numFmtId="0" fontId="17" fillId="0" borderId="7" xfId="0" applyFont="1" applyBorder="1" applyAlignment="1">
      <alignment horizontal="right" vertical="top" wrapText="1"/>
    </xf>
    <xf numFmtId="0" fontId="17" fillId="0" borderId="73" xfId="0" applyFont="1" applyBorder="1" applyAlignment="1">
      <alignment horizontal="right" vertical="top" wrapText="1"/>
    </xf>
    <xf numFmtId="3" fontId="17" fillId="0" borderId="59" xfId="0" applyNumberFormat="1" applyFont="1" applyBorder="1" applyAlignment="1">
      <alignment horizontal="right" vertical="top" wrapText="1"/>
    </xf>
    <xf numFmtId="3" fontId="17" fillId="0" borderId="80" xfId="0" applyNumberFormat="1" applyFont="1" applyBorder="1" applyAlignment="1">
      <alignment horizontal="right" vertical="top" wrapText="1"/>
    </xf>
    <xf numFmtId="3" fontId="17" fillId="0" borderId="58" xfId="0" applyNumberFormat="1" applyFont="1" applyBorder="1" applyAlignment="1">
      <alignment horizontal="right" vertical="top" wrapText="1"/>
    </xf>
    <xf numFmtId="3" fontId="17" fillId="0" borderId="83" xfId="0" applyNumberFormat="1" applyFont="1" applyBorder="1" applyAlignment="1">
      <alignment horizontal="right" vertical="top" wrapText="1"/>
    </xf>
    <xf numFmtId="3" fontId="17" fillId="0" borderId="7" xfId="0" applyNumberFormat="1" applyFont="1" applyBorder="1" applyAlignment="1">
      <alignment horizontal="right" vertical="top" wrapText="1"/>
    </xf>
    <xf numFmtId="3" fontId="17" fillId="0" borderId="78" xfId="0" applyNumberFormat="1" applyFont="1" applyBorder="1" applyAlignment="1">
      <alignment horizontal="right" vertical="top" wrapText="1"/>
    </xf>
    <xf numFmtId="3" fontId="17" fillId="0" borderId="73" xfId="0" applyNumberFormat="1" applyFont="1" applyBorder="1" applyAlignment="1">
      <alignment horizontal="right" vertical="top" wrapText="1"/>
    </xf>
    <xf numFmtId="3" fontId="17" fillId="0" borderId="82" xfId="0" applyNumberFormat="1" applyFont="1" applyBorder="1" applyAlignment="1">
      <alignment horizontal="right" vertical="top" wrapText="1"/>
    </xf>
    <xf numFmtId="0" fontId="17" fillId="0" borderId="37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3" fontId="17" fillId="0" borderId="15" xfId="0" applyNumberFormat="1" applyFont="1" applyBorder="1" applyAlignment="1">
      <alignment horizontal="right" vertical="top" wrapText="1"/>
    </xf>
    <xf numFmtId="3" fontId="17" fillId="0" borderId="37" xfId="0" applyNumberFormat="1" applyFont="1" applyBorder="1" applyAlignment="1">
      <alignment horizontal="right" vertical="top" wrapText="1"/>
    </xf>
    <xf numFmtId="0" fontId="17" fillId="2" borderId="109" xfId="0" applyFont="1" applyFill="1" applyBorder="1" applyAlignment="1">
      <alignment horizontal="center" vertical="top" wrapText="1"/>
    </xf>
    <xf numFmtId="0" fontId="17" fillId="2" borderId="54" xfId="0" applyFont="1" applyFill="1" applyBorder="1" applyAlignment="1">
      <alignment horizontal="center" vertical="top" wrapText="1"/>
    </xf>
    <xf numFmtId="0" fontId="17" fillId="2" borderId="55" xfId="0" applyFont="1" applyFill="1" applyBorder="1" applyAlignment="1">
      <alignment horizontal="center" vertical="top" wrapText="1"/>
    </xf>
    <xf numFmtId="0" fontId="17" fillId="2" borderId="57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2" fontId="17" fillId="0" borderId="69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2" fontId="17" fillId="0" borderId="68" xfId="0" applyNumberFormat="1" applyFont="1" applyBorder="1" applyAlignment="1">
      <alignment horizontal="right" vertical="top" wrapText="1"/>
    </xf>
    <xf numFmtId="166" fontId="17" fillId="0" borderId="69" xfId="0" applyNumberFormat="1" applyFont="1" applyBorder="1" applyAlignment="1">
      <alignment horizontal="right" vertical="top" wrapText="1"/>
    </xf>
    <xf numFmtId="0" fontId="17" fillId="0" borderId="75" xfId="0" applyFont="1" applyBorder="1" applyAlignment="1">
      <alignment vertical="top" wrapText="1"/>
    </xf>
    <xf numFmtId="2" fontId="17" fillId="0" borderId="71" xfId="0" applyNumberFormat="1" applyFont="1" applyBorder="1" applyAlignment="1">
      <alignment horizontal="right" vertical="top" wrapText="1"/>
    </xf>
    <xf numFmtId="0" fontId="20" fillId="2" borderId="76" xfId="0" applyFont="1" applyFill="1" applyBorder="1" applyAlignment="1">
      <alignment vertical="top" wrapText="1"/>
    </xf>
    <xf numFmtId="3" fontId="20" fillId="2" borderId="62" xfId="0" applyNumberFormat="1" applyFont="1" applyFill="1" applyBorder="1" applyAlignment="1">
      <alignment horizontal="right" vertical="top" wrapText="1"/>
    </xf>
    <xf numFmtId="3" fontId="20" fillId="2" borderId="64" xfId="0" applyNumberFormat="1" applyFont="1" applyFill="1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3" fontId="3" fillId="0" borderId="68" xfId="0" applyNumberFormat="1" applyFont="1" applyBorder="1" applyAlignment="1">
      <alignment horizontal="right" vertical="top" wrapText="1"/>
    </xf>
    <xf numFmtId="3" fontId="3" fillId="0" borderId="69" xfId="0" applyNumberFormat="1" applyFont="1" applyBorder="1" applyAlignment="1">
      <alignment horizontal="right" vertical="top" wrapText="1"/>
    </xf>
    <xf numFmtId="0" fontId="3" fillId="2" borderId="62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65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5" fillId="0" borderId="111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 horizontal="right"/>
    </xf>
    <xf numFmtId="0" fontId="5" fillId="0" borderId="67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5" fillId="0" borderId="69" xfId="0" applyNumberFormat="1" applyFont="1" applyBorder="1" applyAlignment="1">
      <alignment horizontal="right"/>
    </xf>
    <xf numFmtId="0" fontId="6" fillId="0" borderId="67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0" fontId="6" fillId="0" borderId="85" xfId="0" applyFont="1" applyBorder="1" applyAlignment="1">
      <alignment/>
    </xf>
    <xf numFmtId="0" fontId="6" fillId="0" borderId="63" xfId="0" applyFont="1" applyBorder="1" applyAlignment="1">
      <alignment/>
    </xf>
    <xf numFmtId="3" fontId="6" fillId="0" borderId="6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5" fillId="0" borderId="71" xfId="0" applyNumberFormat="1" applyFont="1" applyBorder="1" applyAlignment="1">
      <alignment horizontal="right"/>
    </xf>
    <xf numFmtId="0" fontId="0" fillId="0" borderId="74" xfId="0" applyBorder="1" applyAlignment="1">
      <alignment/>
    </xf>
    <xf numFmtId="0" fontId="25" fillId="0" borderId="66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69" xfId="0" applyNumberFormat="1" applyBorder="1" applyAlignment="1">
      <alignment/>
    </xf>
    <xf numFmtId="0" fontId="25" fillId="0" borderId="2" xfId="0" applyFont="1" applyBorder="1" applyAlignment="1">
      <alignment/>
    </xf>
    <xf numFmtId="3" fontId="25" fillId="0" borderId="69" xfId="0" applyNumberFormat="1" applyFont="1" applyBorder="1" applyAlignment="1">
      <alignment/>
    </xf>
    <xf numFmtId="0" fontId="0" fillId="0" borderId="1" xfId="0" applyBorder="1" applyAlignment="1">
      <alignment/>
    </xf>
    <xf numFmtId="0" fontId="25" fillId="0" borderId="68" xfId="0" applyFont="1" applyBorder="1" applyAlignment="1">
      <alignment horizontal="center"/>
    </xf>
    <xf numFmtId="0" fontId="30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15" fillId="0" borderId="66" xfId="0" applyFont="1" applyBorder="1" applyAlignment="1">
      <alignment horizontal="center"/>
    </xf>
    <xf numFmtId="3" fontId="15" fillId="0" borderId="69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5" fillId="0" borderId="10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6" fillId="0" borderId="68" xfId="0" applyNumberFormat="1" applyFont="1" applyBorder="1" applyAlignment="1">
      <alignment/>
    </xf>
    <xf numFmtId="0" fontId="5" fillId="0" borderId="69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6" fillId="0" borderId="69" xfId="0" applyFont="1" applyBorder="1" applyAlignment="1">
      <alignment/>
    </xf>
    <xf numFmtId="0" fontId="14" fillId="0" borderId="15" xfId="17" applyFont="1" applyBorder="1" applyAlignment="1">
      <alignment horizontal="center"/>
      <protection/>
    </xf>
    <xf numFmtId="3" fontId="11" fillId="0" borderId="7" xfId="17" applyNumberFormat="1" applyFont="1" applyBorder="1" applyAlignment="1">
      <alignment horizontal="right"/>
      <protection/>
    </xf>
    <xf numFmtId="3" fontId="5" fillId="0" borderId="69" xfId="17" applyNumberFormat="1" applyFont="1" applyBorder="1" applyAlignment="1">
      <alignment horizontal="center"/>
      <protection/>
    </xf>
    <xf numFmtId="0" fontId="8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93" xfId="0" applyFont="1" applyBorder="1" applyAlignment="1" applyProtection="1">
      <alignment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112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1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5" fillId="0" borderId="85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114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5" fillId="0" borderId="109" xfId="0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15" xfId="0" applyNumberFormat="1" applyFont="1" applyBorder="1" applyAlignment="1" applyProtection="1">
      <alignment/>
      <protection/>
    </xf>
    <xf numFmtId="10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/>
    </xf>
    <xf numFmtId="10" fontId="5" fillId="0" borderId="66" xfId="0" applyNumberFormat="1" applyFont="1" applyBorder="1" applyAlignment="1" applyProtection="1">
      <alignment/>
      <protection/>
    </xf>
    <xf numFmtId="3" fontId="5" fillId="0" borderId="58" xfId="0" applyNumberFormat="1" applyFont="1" applyBorder="1" applyAlignment="1" applyProtection="1">
      <alignment/>
      <protection/>
    </xf>
    <xf numFmtId="3" fontId="5" fillId="0" borderId="113" xfId="0" applyNumberFormat="1" applyFont="1" applyBorder="1" applyAlignment="1" applyProtection="1">
      <alignment/>
      <protection/>
    </xf>
    <xf numFmtId="10" fontId="5" fillId="0" borderId="24" xfId="0" applyNumberFormat="1" applyFont="1" applyBorder="1" applyAlignment="1">
      <alignment/>
    </xf>
    <xf numFmtId="0" fontId="5" fillId="0" borderId="116" xfId="0" applyFont="1" applyBorder="1" applyAlignment="1" applyProtection="1" quotePrefix="1">
      <alignment horizontal="left"/>
      <protection/>
    </xf>
    <xf numFmtId="0" fontId="5" fillId="0" borderId="116" xfId="0" applyFont="1" applyBorder="1" applyAlignment="1" applyProtection="1">
      <alignment/>
      <protection/>
    </xf>
    <xf numFmtId="0" fontId="5" fillId="0" borderId="116" xfId="0" applyFont="1" applyBorder="1" applyAlignment="1" applyProtection="1">
      <alignment horizontal="left"/>
      <protection/>
    </xf>
    <xf numFmtId="0" fontId="5" fillId="0" borderId="75" xfId="0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10" fontId="6" fillId="0" borderId="60" xfId="0" applyNumberFormat="1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/>
      <protection/>
    </xf>
    <xf numFmtId="10" fontId="5" fillId="0" borderId="60" xfId="0" applyNumberFormat="1" applyFont="1" applyBorder="1" applyAlignment="1" applyProtection="1">
      <alignment/>
      <protection/>
    </xf>
    <xf numFmtId="10" fontId="6" fillId="0" borderId="24" xfId="0" applyNumberFormat="1" applyFont="1" applyBorder="1" applyAlignment="1">
      <alignment/>
    </xf>
    <xf numFmtId="3" fontId="12" fillId="0" borderId="61" xfId="0" applyNumberFormat="1" applyFont="1" applyBorder="1" applyAlignment="1" applyProtection="1">
      <alignment/>
      <protection/>
    </xf>
    <xf numFmtId="10" fontId="12" fillId="0" borderId="64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0" fontId="12" fillId="0" borderId="0" xfId="21" applyNumberFormat="1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17" fillId="0" borderId="15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44" fillId="0" borderId="0" xfId="0" applyFont="1" applyBorder="1" applyAlignment="1">
      <alignment horizontal="left" indent="1"/>
    </xf>
    <xf numFmtId="3" fontId="17" fillId="0" borderId="37" xfId="0" applyNumberFormat="1" applyFont="1" applyBorder="1" applyAlignment="1">
      <alignment horizontal="right"/>
    </xf>
    <xf numFmtId="3" fontId="17" fillId="0" borderId="37" xfId="0" applyNumberFormat="1" applyFont="1" applyBorder="1" applyAlignment="1">
      <alignment/>
    </xf>
    <xf numFmtId="3" fontId="17" fillId="0" borderId="117" xfId="0" applyNumberFormat="1" applyFont="1" applyBorder="1" applyAlignment="1">
      <alignment horizontal="right"/>
    </xf>
    <xf numFmtId="3" fontId="17" fillId="0" borderId="118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7" fillId="0" borderId="14" xfId="0" applyNumberFormat="1" applyFont="1" applyBorder="1" applyAlignment="1">
      <alignment horizontal="left"/>
    </xf>
    <xf numFmtId="49" fontId="17" fillId="0" borderId="14" xfId="0" applyNumberFormat="1" applyFont="1" applyBorder="1" applyAlignment="1">
      <alignment horizontal="left" indent="1"/>
    </xf>
    <xf numFmtId="49" fontId="17" fillId="0" borderId="14" xfId="0" applyNumberFormat="1" applyFont="1" applyBorder="1" applyAlignment="1">
      <alignment/>
    </xf>
    <xf numFmtId="49" fontId="17" fillId="0" borderId="72" xfId="0" applyNumberFormat="1" applyFont="1" applyBorder="1" applyAlignment="1">
      <alignment/>
    </xf>
    <xf numFmtId="49" fontId="15" fillId="0" borderId="117" xfId="0" applyNumberFormat="1" applyFont="1" applyBorder="1" applyAlignment="1">
      <alignment/>
    </xf>
    <xf numFmtId="49" fontId="17" fillId="0" borderId="72" xfId="0" applyNumberFormat="1" applyFont="1" applyBorder="1" applyAlignment="1">
      <alignment horizontal="left"/>
    </xf>
    <xf numFmtId="3" fontId="17" fillId="0" borderId="21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7" fillId="0" borderId="38" xfId="0" applyNumberFormat="1" applyFont="1" applyBorder="1" applyAlignment="1">
      <alignment horizontal="right"/>
    </xf>
    <xf numFmtId="3" fontId="17" fillId="0" borderId="119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0" fontId="17" fillId="0" borderId="25" xfId="0" applyFont="1" applyBorder="1" applyAlignment="1">
      <alignment/>
    </xf>
    <xf numFmtId="3" fontId="17" fillId="0" borderId="25" xfId="0" applyNumberFormat="1" applyFont="1" applyBorder="1" applyAlignment="1">
      <alignment/>
    </xf>
    <xf numFmtId="0" fontId="17" fillId="0" borderId="37" xfId="0" applyFont="1" applyBorder="1" applyAlignment="1">
      <alignment/>
    </xf>
    <xf numFmtId="3" fontId="17" fillId="0" borderId="37" xfId="0" applyNumberFormat="1" applyFont="1" applyBorder="1" applyAlignment="1">
      <alignment/>
    </xf>
    <xf numFmtId="0" fontId="6" fillId="0" borderId="56" xfId="0" applyFont="1" applyBorder="1" applyAlignment="1">
      <alignment/>
    </xf>
    <xf numFmtId="0" fontId="5" fillId="0" borderId="12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1" xfId="0" applyFont="1" applyBorder="1" applyAlignment="1">
      <alignment/>
    </xf>
    <xf numFmtId="3" fontId="17" fillId="0" borderId="78" xfId="0" applyNumberFormat="1" applyFont="1" applyBorder="1" applyAlignment="1">
      <alignment horizontal="right"/>
    </xf>
    <xf numFmtId="3" fontId="17" fillId="0" borderId="122" xfId="0" applyNumberFormat="1" applyFont="1" applyBorder="1" applyAlignment="1">
      <alignment horizontal="right"/>
    </xf>
    <xf numFmtId="3" fontId="17" fillId="0" borderId="123" xfId="0" applyNumberFormat="1" applyFont="1" applyBorder="1" applyAlignment="1">
      <alignment/>
    </xf>
    <xf numFmtId="3" fontId="17" fillId="0" borderId="123" xfId="0" applyNumberFormat="1" applyFont="1" applyBorder="1" applyAlignment="1">
      <alignment horizontal="right"/>
    </xf>
    <xf numFmtId="49" fontId="17" fillId="0" borderId="2" xfId="0" applyNumberFormat="1" applyFont="1" applyBorder="1" applyAlignment="1">
      <alignment/>
    </xf>
    <xf numFmtId="49" fontId="17" fillId="0" borderId="124" xfId="0" applyNumberFormat="1" applyFont="1" applyBorder="1" applyAlignment="1">
      <alignment/>
    </xf>
    <xf numFmtId="0" fontId="0" fillId="0" borderId="82" xfId="0" applyBorder="1" applyAlignment="1">
      <alignment horizontal="right"/>
    </xf>
    <xf numFmtId="0" fontId="17" fillId="0" borderId="67" xfId="0" applyFont="1" applyBorder="1" applyAlignment="1">
      <alignment/>
    </xf>
    <xf numFmtId="0" fontId="0" fillId="0" borderId="59" xfId="0" applyBorder="1" applyAlignment="1">
      <alignment/>
    </xf>
    <xf numFmtId="0" fontId="37" fillId="3" borderId="2" xfId="0" applyFont="1" applyFill="1" applyBorder="1" applyAlignment="1">
      <alignment vertical="top" wrapText="1"/>
    </xf>
    <xf numFmtId="0" fontId="17" fillId="3" borderId="7" xfId="0" applyFont="1" applyFill="1" applyBorder="1" applyAlignment="1">
      <alignment horizontal="right" vertical="top" wrapText="1"/>
    </xf>
    <xf numFmtId="3" fontId="15" fillId="3" borderId="7" xfId="0" applyNumberFormat="1" applyFont="1" applyFill="1" applyBorder="1" applyAlignment="1">
      <alignment horizontal="right" vertical="top" wrapText="1"/>
    </xf>
    <xf numFmtId="3" fontId="15" fillId="3" borderId="69" xfId="0" applyNumberFormat="1" applyFont="1" applyFill="1" applyBorder="1" applyAlignment="1">
      <alignment horizontal="right" vertical="top" wrapText="1"/>
    </xf>
    <xf numFmtId="0" fontId="15" fillId="4" borderId="105" xfId="0" applyFont="1" applyFill="1" applyBorder="1" applyAlignment="1">
      <alignment horizontal="center" vertical="top" wrapText="1"/>
    </xf>
    <xf numFmtId="0" fontId="15" fillId="4" borderId="125" xfId="0" applyFont="1" applyFill="1" applyBorder="1" applyAlignment="1">
      <alignment horizontal="center" vertical="top" wrapText="1"/>
    </xf>
    <xf numFmtId="0" fontId="37" fillId="4" borderId="1" xfId="0" applyFont="1" applyFill="1" applyBorder="1" applyAlignment="1">
      <alignment vertical="top" wrapText="1"/>
    </xf>
    <xf numFmtId="0" fontId="17" fillId="4" borderId="59" xfId="0" applyFont="1" applyFill="1" applyBorder="1" applyAlignment="1">
      <alignment horizontal="right" vertical="top" wrapText="1"/>
    </xf>
    <xf numFmtId="3" fontId="17" fillId="4" borderId="59" xfId="0" applyNumberFormat="1" applyFont="1" applyFill="1" applyBorder="1" applyAlignment="1">
      <alignment horizontal="right" vertical="top" wrapText="1"/>
    </xf>
    <xf numFmtId="3" fontId="15" fillId="4" borderId="59" xfId="0" applyNumberFormat="1" applyFont="1" applyFill="1" applyBorder="1" applyAlignment="1">
      <alignment horizontal="right" vertical="top" wrapText="1"/>
    </xf>
    <xf numFmtId="3" fontId="17" fillId="4" borderId="80" xfId="0" applyNumberFormat="1" applyFont="1" applyFill="1" applyBorder="1" applyAlignment="1">
      <alignment horizontal="right" vertical="top" wrapText="1"/>
    </xf>
    <xf numFmtId="0" fontId="15" fillId="4" borderId="106" xfId="0" applyFont="1" applyFill="1" applyBorder="1" applyAlignment="1">
      <alignment horizontal="center" vertical="center" wrapText="1"/>
    </xf>
    <xf numFmtId="3" fontId="15" fillId="4" borderId="106" xfId="0" applyNumberFormat="1" applyFont="1" applyFill="1" applyBorder="1" applyAlignment="1">
      <alignment horizontal="center" vertical="center" wrapText="1"/>
    </xf>
    <xf numFmtId="0" fontId="15" fillId="4" borderId="126" xfId="0" applyFont="1" applyFill="1" applyBorder="1" applyAlignment="1">
      <alignment horizontal="center" vertical="top" wrapText="1"/>
    </xf>
    <xf numFmtId="0" fontId="15" fillId="4" borderId="127" xfId="0" applyFont="1" applyFill="1" applyBorder="1" applyAlignment="1">
      <alignment horizontal="center" vertical="top" wrapText="1"/>
    </xf>
    <xf numFmtId="0" fontId="15" fillId="4" borderId="106" xfId="0" applyFont="1" applyFill="1" applyBorder="1" applyAlignment="1">
      <alignment horizontal="center" vertical="top" wrapText="1"/>
    </xf>
    <xf numFmtId="0" fontId="15" fillId="4" borderId="108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75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4" fillId="0" borderId="25" xfId="17" applyFont="1" applyBorder="1" applyAlignment="1">
      <alignment horizontal="center"/>
      <protection/>
    </xf>
    <xf numFmtId="0" fontId="14" fillId="0" borderId="59" xfId="17" applyFont="1" applyBorder="1" applyAlignment="1">
      <alignment horizontal="center"/>
      <protection/>
    </xf>
    <xf numFmtId="0" fontId="6" fillId="0" borderId="59" xfId="17" applyFont="1" applyBorder="1" applyAlignment="1">
      <alignment horizontal="center"/>
      <protection/>
    </xf>
    <xf numFmtId="3" fontId="5" fillId="0" borderId="68" xfId="17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8" fillId="0" borderId="74" xfId="0" applyFont="1" applyBorder="1" applyAlignment="1">
      <alignment horizontal="center"/>
    </xf>
    <xf numFmtId="3" fontId="8" fillId="0" borderId="22" xfId="0" applyNumberFormat="1" applyFont="1" applyBorder="1" applyAlignment="1">
      <alignment horizontal="right" vertical="top" wrapText="1"/>
    </xf>
    <xf numFmtId="3" fontId="8" fillId="0" borderId="15" xfId="0" applyNumberFormat="1" applyFont="1" applyBorder="1" applyAlignment="1">
      <alignment/>
    </xf>
    <xf numFmtId="3" fontId="8" fillId="0" borderId="78" xfId="0" applyNumberFormat="1" applyFont="1" applyBorder="1" applyAlignment="1">
      <alignment/>
    </xf>
    <xf numFmtId="0" fontId="9" fillId="0" borderId="2" xfId="0" applyFont="1" applyBorder="1" applyAlignment="1">
      <alignment vertical="top" wrapText="1"/>
    </xf>
    <xf numFmtId="3" fontId="9" fillId="0" borderId="18" xfId="0" applyNumberFormat="1" applyFont="1" applyBorder="1" applyAlignment="1">
      <alignment horizontal="right" vertical="top" wrapText="1"/>
    </xf>
    <xf numFmtId="3" fontId="9" fillId="0" borderId="15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8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8" fillId="0" borderId="2" xfId="0" applyFont="1" applyBorder="1" applyAlignment="1">
      <alignment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8" fillId="0" borderId="15" xfId="0" applyNumberFormat="1" applyFont="1" applyBorder="1" applyAlignment="1">
      <alignment horizontal="right" vertical="top" wrapText="1"/>
    </xf>
    <xf numFmtId="3" fontId="8" fillId="0" borderId="38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vertical="top" wrapText="1"/>
    </xf>
    <xf numFmtId="3" fontId="8" fillId="0" borderId="20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/>
    </xf>
    <xf numFmtId="3" fontId="8" fillId="0" borderId="84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8" fillId="0" borderId="128" xfId="0" applyFont="1" applyBorder="1" applyAlignment="1">
      <alignment horizontal="center" vertical="center" wrapText="1"/>
    </xf>
    <xf numFmtId="3" fontId="8" fillId="0" borderId="129" xfId="0" applyNumberFormat="1" applyFont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0" borderId="131" xfId="0" applyFont="1" applyBorder="1" applyAlignment="1">
      <alignment horizontal="center" wrapText="1"/>
    </xf>
    <xf numFmtId="0" fontId="8" fillId="0" borderId="131" xfId="0" applyFont="1" applyBorder="1" applyAlignment="1">
      <alignment wrapText="1"/>
    </xf>
    <xf numFmtId="0" fontId="8" fillId="0" borderId="132" xfId="0" applyFont="1" applyBorder="1" applyAlignment="1">
      <alignment wrapText="1"/>
    </xf>
    <xf numFmtId="3" fontId="8" fillId="0" borderId="132" xfId="0" applyNumberFormat="1" applyFont="1" applyBorder="1" applyAlignment="1">
      <alignment/>
    </xf>
    <xf numFmtId="3" fontId="8" fillId="0" borderId="133" xfId="0" applyNumberFormat="1" applyFont="1" applyBorder="1" applyAlignment="1">
      <alignment/>
    </xf>
    <xf numFmtId="3" fontId="8" fillId="0" borderId="134" xfId="0" applyNumberFormat="1" applyFont="1" applyBorder="1" applyAlignment="1">
      <alignment/>
    </xf>
    <xf numFmtId="3" fontId="8" fillId="0" borderId="135" xfId="0" applyNumberFormat="1" applyFont="1" applyBorder="1" applyAlignment="1">
      <alignment/>
    </xf>
    <xf numFmtId="3" fontId="8" fillId="0" borderId="136" xfId="0" applyNumberFormat="1" applyFont="1" applyBorder="1" applyAlignment="1">
      <alignment/>
    </xf>
    <xf numFmtId="3" fontId="8" fillId="0" borderId="13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137" xfId="0" applyFont="1" applyBorder="1" applyAlignment="1">
      <alignment horizontal="center"/>
    </xf>
    <xf numFmtId="0" fontId="8" fillId="0" borderId="138" xfId="0" applyFont="1" applyBorder="1" applyAlignment="1">
      <alignment horizontal="center" wrapText="1"/>
    </xf>
    <xf numFmtId="0" fontId="8" fillId="0" borderId="138" xfId="0" applyFont="1" applyBorder="1" applyAlignment="1">
      <alignment wrapText="1"/>
    </xf>
    <xf numFmtId="0" fontId="8" fillId="0" borderId="139" xfId="0" applyFont="1" applyBorder="1" applyAlignment="1">
      <alignment wrapText="1"/>
    </xf>
    <xf numFmtId="3" fontId="8" fillId="0" borderId="139" xfId="0" applyNumberFormat="1" applyFont="1" applyBorder="1" applyAlignment="1">
      <alignment/>
    </xf>
    <xf numFmtId="3" fontId="8" fillId="0" borderId="140" xfId="0" applyNumberFormat="1" applyFont="1" applyBorder="1" applyAlignment="1">
      <alignment/>
    </xf>
    <xf numFmtId="3" fontId="8" fillId="0" borderId="141" xfId="0" applyNumberFormat="1" applyFont="1" applyBorder="1" applyAlignment="1">
      <alignment/>
    </xf>
    <xf numFmtId="3" fontId="8" fillId="0" borderId="142" xfId="0" applyNumberFormat="1" applyFont="1" applyBorder="1" applyAlignment="1">
      <alignment/>
    </xf>
    <xf numFmtId="3" fontId="8" fillId="0" borderId="143" xfId="0" applyNumberFormat="1" applyFont="1" applyBorder="1" applyAlignment="1">
      <alignment/>
    </xf>
    <xf numFmtId="3" fontId="8" fillId="0" borderId="142" xfId="0" applyNumberFormat="1" applyFont="1" applyBorder="1" applyAlignment="1">
      <alignment horizontal="right"/>
    </xf>
    <xf numFmtId="3" fontId="8" fillId="0" borderId="139" xfId="0" applyNumberFormat="1" applyFont="1" applyBorder="1" applyAlignment="1">
      <alignment/>
    </xf>
    <xf numFmtId="3" fontId="8" fillId="0" borderId="144" xfId="0" applyNumberFormat="1" applyFont="1" applyBorder="1" applyAlignment="1">
      <alignment/>
    </xf>
    <xf numFmtId="0" fontId="8" fillId="0" borderId="138" xfId="0" applyFont="1" applyBorder="1" applyAlignment="1">
      <alignment horizontal="center"/>
    </xf>
    <xf numFmtId="0" fontId="8" fillId="0" borderId="138" xfId="0" applyFont="1" applyBorder="1" applyAlignment="1">
      <alignment/>
    </xf>
    <xf numFmtId="0" fontId="8" fillId="0" borderId="139" xfId="0" applyFont="1" applyBorder="1" applyAlignment="1">
      <alignment horizontal="left" wrapText="1"/>
    </xf>
    <xf numFmtId="3" fontId="8" fillId="0" borderId="139" xfId="0" applyNumberFormat="1" applyFont="1" applyBorder="1" applyAlignment="1">
      <alignment horizontal="right"/>
    </xf>
    <xf numFmtId="3" fontId="8" fillId="0" borderId="14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" fillId="0" borderId="140" xfId="0" applyFont="1" applyBorder="1" applyAlignment="1">
      <alignment/>
    </xf>
    <xf numFmtId="0" fontId="8" fillId="0" borderId="141" xfId="0" applyFont="1" applyBorder="1" applyAlignment="1">
      <alignment/>
    </xf>
    <xf numFmtId="0" fontId="8" fillId="0" borderId="145" xfId="0" applyFont="1" applyBorder="1" applyAlignment="1">
      <alignment wrapText="1"/>
    </xf>
    <xf numFmtId="3" fontId="8" fillId="0" borderId="145" xfId="0" applyNumberFormat="1" applyFont="1" applyBorder="1" applyAlignment="1">
      <alignment/>
    </xf>
    <xf numFmtId="3" fontId="8" fillId="0" borderId="146" xfId="0" applyNumberFormat="1" applyFont="1" applyBorder="1" applyAlignment="1">
      <alignment/>
    </xf>
    <xf numFmtId="3" fontId="8" fillId="0" borderId="147" xfId="0" applyNumberFormat="1" applyFont="1" applyBorder="1" applyAlignment="1">
      <alignment/>
    </xf>
    <xf numFmtId="3" fontId="8" fillId="0" borderId="148" xfId="0" applyNumberFormat="1" applyFont="1" applyBorder="1" applyAlignment="1">
      <alignment/>
    </xf>
    <xf numFmtId="3" fontId="8" fillId="0" borderId="149" xfId="0" applyNumberFormat="1" applyFont="1" applyBorder="1" applyAlignment="1">
      <alignment/>
    </xf>
    <xf numFmtId="3" fontId="8" fillId="0" borderId="150" xfId="0" applyNumberFormat="1" applyFont="1" applyBorder="1" applyAlignment="1">
      <alignment/>
    </xf>
    <xf numFmtId="3" fontId="8" fillId="0" borderId="113" xfId="0" applyNumberFormat="1" applyFont="1" applyBorder="1" applyAlignment="1">
      <alignment/>
    </xf>
    <xf numFmtId="0" fontId="8" fillId="0" borderId="151" xfId="0" applyFont="1" applyBorder="1" applyAlignment="1">
      <alignment horizontal="center" wrapText="1"/>
    </xf>
    <xf numFmtId="0" fontId="8" fillId="0" borderId="151" xfId="0" applyFont="1" applyBorder="1" applyAlignment="1">
      <alignment wrapText="1"/>
    </xf>
    <xf numFmtId="0" fontId="8" fillId="0" borderId="152" xfId="0" applyFont="1" applyBorder="1" applyAlignment="1">
      <alignment wrapText="1"/>
    </xf>
    <xf numFmtId="3" fontId="8" fillId="0" borderId="152" xfId="0" applyNumberFormat="1" applyFont="1" applyBorder="1" applyAlignment="1">
      <alignment/>
    </xf>
    <xf numFmtId="3" fontId="8" fillId="0" borderId="153" xfId="0" applyNumberFormat="1" applyFont="1" applyBorder="1" applyAlignment="1">
      <alignment/>
    </xf>
    <xf numFmtId="3" fontId="8" fillId="0" borderId="154" xfId="0" applyNumberFormat="1" applyFont="1" applyBorder="1" applyAlignment="1">
      <alignment/>
    </xf>
    <xf numFmtId="3" fontId="8" fillId="0" borderId="155" xfId="0" applyNumberFormat="1" applyFont="1" applyBorder="1" applyAlignment="1">
      <alignment/>
    </xf>
    <xf numFmtId="3" fontId="8" fillId="0" borderId="144" xfId="0" applyNumberFormat="1" applyFont="1" applyBorder="1" applyAlignment="1">
      <alignment wrapText="1"/>
    </xf>
    <xf numFmtId="0" fontId="0" fillId="0" borderId="15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8" fillId="0" borderId="141" xfId="0" applyNumberFormat="1" applyFont="1" applyBorder="1" applyAlignment="1">
      <alignment horizontal="right"/>
    </xf>
    <xf numFmtId="0" fontId="8" fillId="0" borderId="147" xfId="0" applyFont="1" applyBorder="1" applyAlignment="1">
      <alignment/>
    </xf>
    <xf numFmtId="3" fontId="8" fillId="0" borderId="147" xfId="0" applyNumberFormat="1" applyFont="1" applyBorder="1" applyAlignment="1">
      <alignment horizontal="right"/>
    </xf>
    <xf numFmtId="0" fontId="8" fillId="0" borderId="139" xfId="0" applyFont="1" applyBorder="1" applyAlignment="1">
      <alignment horizontal="center" wrapText="1"/>
    </xf>
    <xf numFmtId="0" fontId="8" fillId="0" borderId="157" xfId="0" applyFont="1" applyBorder="1" applyAlignment="1">
      <alignment/>
    </xf>
    <xf numFmtId="0" fontId="2" fillId="0" borderId="139" xfId="0" applyFont="1" applyBorder="1" applyAlignment="1">
      <alignment wrapText="1"/>
    </xf>
    <xf numFmtId="0" fontId="8" fillId="0" borderId="158" xfId="0" applyFont="1" applyBorder="1" applyAlignment="1">
      <alignment wrapText="1"/>
    </xf>
    <xf numFmtId="3" fontId="8" fillId="0" borderId="158" xfId="0" applyNumberFormat="1" applyFont="1" applyBorder="1" applyAlignment="1">
      <alignment/>
    </xf>
    <xf numFmtId="3" fontId="8" fillId="0" borderId="159" xfId="0" applyNumberFormat="1" applyFont="1" applyBorder="1" applyAlignment="1">
      <alignment/>
    </xf>
    <xf numFmtId="0" fontId="8" fillId="0" borderId="160" xfId="0" applyFont="1" applyBorder="1" applyAlignment="1">
      <alignment/>
    </xf>
    <xf numFmtId="3" fontId="8" fillId="0" borderId="161" xfId="0" applyNumberFormat="1" applyFont="1" applyBorder="1" applyAlignment="1">
      <alignment horizontal="right"/>
    </xf>
    <xf numFmtId="3" fontId="8" fillId="0" borderId="161" xfId="0" applyNumberFormat="1" applyFont="1" applyBorder="1" applyAlignment="1">
      <alignment/>
    </xf>
    <xf numFmtId="3" fontId="8" fillId="0" borderId="162" xfId="0" applyNumberFormat="1" applyFont="1" applyBorder="1" applyAlignment="1">
      <alignment/>
    </xf>
    <xf numFmtId="3" fontId="8" fillId="0" borderId="156" xfId="0" applyNumberFormat="1" applyFont="1" applyBorder="1" applyAlignment="1">
      <alignment/>
    </xf>
    <xf numFmtId="0" fontId="8" fillId="0" borderId="47" xfId="0" applyFont="1" applyBorder="1" applyAlignment="1">
      <alignment wrapText="1"/>
    </xf>
    <xf numFmtId="0" fontId="8" fillId="0" borderId="161" xfId="0" applyFont="1" applyBorder="1" applyAlignment="1">
      <alignment/>
    </xf>
    <xf numFmtId="3" fontId="8" fillId="0" borderId="163" xfId="0" applyNumberFormat="1" applyFont="1" applyBorder="1" applyAlignment="1">
      <alignment/>
    </xf>
    <xf numFmtId="0" fontId="8" fillId="0" borderId="164" xfId="0" applyFont="1" applyBorder="1" applyAlignment="1">
      <alignment/>
    </xf>
    <xf numFmtId="0" fontId="8" fillId="0" borderId="165" xfId="0" applyFont="1" applyBorder="1" applyAlignment="1">
      <alignment/>
    </xf>
    <xf numFmtId="0" fontId="8" fillId="0" borderId="117" xfId="0" applyFont="1" applyBorder="1" applyAlignment="1">
      <alignment wrapText="1"/>
    </xf>
    <xf numFmtId="0" fontId="8" fillId="0" borderId="117" xfId="0" applyFont="1" applyBorder="1" applyAlignment="1">
      <alignment/>
    </xf>
    <xf numFmtId="3" fontId="8" fillId="0" borderId="11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66" xfId="0" applyFont="1" applyBorder="1" applyAlignment="1">
      <alignment horizontal="center"/>
    </xf>
    <xf numFmtId="3" fontId="8" fillId="0" borderId="167" xfId="0" applyNumberFormat="1" applyFont="1" applyBorder="1" applyAlignment="1">
      <alignment/>
    </xf>
    <xf numFmtId="3" fontId="8" fillId="0" borderId="168" xfId="0" applyNumberFormat="1" applyFont="1" applyBorder="1" applyAlignment="1">
      <alignment horizontal="left"/>
    </xf>
    <xf numFmtId="3" fontId="8" fillId="0" borderId="168" xfId="0" applyNumberFormat="1" applyFont="1" applyBorder="1" applyAlignment="1">
      <alignment horizontal="right"/>
    </xf>
    <xf numFmtId="3" fontId="8" fillId="0" borderId="168" xfId="0" applyNumberFormat="1" applyFont="1" applyBorder="1" applyAlignment="1">
      <alignment/>
    </xf>
    <xf numFmtId="3" fontId="8" fillId="0" borderId="169" xfId="0" applyNumberFormat="1" applyFont="1" applyBorder="1" applyAlignment="1">
      <alignment/>
    </xf>
    <xf numFmtId="3" fontId="8" fillId="0" borderId="170" xfId="0" applyNumberFormat="1" applyFont="1" applyBorder="1" applyAlignment="1">
      <alignment/>
    </xf>
    <xf numFmtId="3" fontId="8" fillId="0" borderId="171" xfId="0" applyNumberFormat="1" applyFont="1" applyBorder="1" applyAlignment="1">
      <alignment/>
    </xf>
    <xf numFmtId="3" fontId="8" fillId="0" borderId="172" xfId="0" applyNumberFormat="1" applyFont="1" applyBorder="1" applyAlignment="1">
      <alignment/>
    </xf>
    <xf numFmtId="3" fontId="8" fillId="0" borderId="173" xfId="0" applyNumberFormat="1" applyFont="1" applyBorder="1" applyAlignment="1">
      <alignment/>
    </xf>
    <xf numFmtId="0" fontId="0" fillId="0" borderId="174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wrapText="1"/>
    </xf>
    <xf numFmtId="0" fontId="8" fillId="0" borderId="176" xfId="0" applyFont="1" applyBorder="1" applyAlignment="1">
      <alignment wrapText="1"/>
    </xf>
    <xf numFmtId="0" fontId="8" fillId="0" borderId="175" xfId="0" applyFont="1" applyBorder="1" applyAlignment="1">
      <alignment wrapText="1"/>
    </xf>
    <xf numFmtId="3" fontId="8" fillId="0" borderId="175" xfId="0" applyNumberFormat="1" applyFont="1" applyBorder="1" applyAlignment="1">
      <alignment/>
    </xf>
    <xf numFmtId="3" fontId="8" fillId="0" borderId="177" xfId="0" applyNumberFormat="1" applyFont="1" applyBorder="1" applyAlignment="1">
      <alignment/>
    </xf>
    <xf numFmtId="0" fontId="8" fillId="0" borderId="178" xfId="0" applyFont="1" applyBorder="1" applyAlignment="1">
      <alignment/>
    </xf>
    <xf numFmtId="3" fontId="8" fillId="0" borderId="178" xfId="0" applyNumberFormat="1" applyFont="1" applyBorder="1" applyAlignment="1">
      <alignment horizontal="right"/>
    </xf>
    <xf numFmtId="3" fontId="8" fillId="0" borderId="178" xfId="0" applyNumberFormat="1" applyFont="1" applyBorder="1" applyAlignment="1">
      <alignment/>
    </xf>
    <xf numFmtId="3" fontId="8" fillId="0" borderId="179" xfId="0" applyNumberFormat="1" applyFont="1" applyBorder="1" applyAlignment="1">
      <alignment/>
    </xf>
    <xf numFmtId="3" fontId="8" fillId="0" borderId="180" xfId="0" applyNumberFormat="1" applyFont="1" applyBorder="1" applyAlignment="1">
      <alignment/>
    </xf>
    <xf numFmtId="0" fontId="8" fillId="0" borderId="52" xfId="0" applyFont="1" applyBorder="1" applyAlignment="1">
      <alignment horizontal="center" wrapText="1"/>
    </xf>
    <xf numFmtId="0" fontId="8" fillId="0" borderId="181" xfId="0" applyFont="1" applyBorder="1" applyAlignment="1">
      <alignment horizontal="center" wrapText="1"/>
    </xf>
    <xf numFmtId="0" fontId="8" fillId="0" borderId="181" xfId="0" applyFont="1" applyBorder="1" applyAlignment="1">
      <alignment wrapText="1"/>
    </xf>
    <xf numFmtId="3" fontId="8" fillId="0" borderId="181" xfId="0" applyNumberFormat="1" applyFont="1" applyBorder="1" applyAlignment="1">
      <alignment/>
    </xf>
    <xf numFmtId="3" fontId="8" fillId="0" borderId="182" xfId="0" applyNumberFormat="1" applyFont="1" applyBorder="1" applyAlignment="1">
      <alignment/>
    </xf>
    <xf numFmtId="0" fontId="8" fillId="0" borderId="183" xfId="0" applyFont="1" applyBorder="1" applyAlignment="1">
      <alignment/>
    </xf>
    <xf numFmtId="3" fontId="8" fillId="0" borderId="184" xfId="0" applyNumberFormat="1" applyFont="1" applyBorder="1" applyAlignment="1">
      <alignment horizontal="right"/>
    </xf>
    <xf numFmtId="3" fontId="8" fillId="0" borderId="184" xfId="0" applyNumberFormat="1" applyFont="1" applyBorder="1" applyAlignment="1">
      <alignment/>
    </xf>
    <xf numFmtId="3" fontId="8" fillId="0" borderId="185" xfId="0" applyNumberFormat="1" applyFont="1" applyBorder="1" applyAlignment="1">
      <alignment/>
    </xf>
    <xf numFmtId="3" fontId="8" fillId="0" borderId="186" xfId="0" applyNumberFormat="1" applyFont="1" applyBorder="1" applyAlignment="1">
      <alignment/>
    </xf>
    <xf numFmtId="3" fontId="8" fillId="0" borderId="187" xfId="0" applyNumberFormat="1" applyFont="1" applyBorder="1" applyAlignment="1">
      <alignment/>
    </xf>
    <xf numFmtId="0" fontId="8" fillId="0" borderId="188" xfId="0" applyFont="1" applyBorder="1" applyAlignment="1">
      <alignment horizontal="center" wrapText="1"/>
    </xf>
    <xf numFmtId="0" fontId="8" fillId="0" borderId="188" xfId="0" applyFont="1" applyBorder="1" applyAlignment="1">
      <alignment wrapText="1"/>
    </xf>
    <xf numFmtId="3" fontId="8" fillId="0" borderId="189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17" fillId="0" borderId="190" xfId="0" applyNumberFormat="1" applyFont="1" applyBorder="1" applyAlignment="1">
      <alignment horizontal="right"/>
    </xf>
    <xf numFmtId="3" fontId="17" fillId="0" borderId="117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25" fillId="0" borderId="14" xfId="0" applyFont="1" applyBorder="1" applyAlignment="1">
      <alignment wrapText="1"/>
    </xf>
    <xf numFmtId="0" fontId="0" fillId="0" borderId="36" xfId="0" applyBorder="1" applyAlignment="1">
      <alignment/>
    </xf>
    <xf numFmtId="3" fontId="0" fillId="0" borderId="71" xfId="0" applyNumberFormat="1" applyBorder="1" applyAlignment="1">
      <alignment/>
    </xf>
    <xf numFmtId="3" fontId="25" fillId="0" borderId="71" xfId="0" applyNumberFormat="1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69" xfId="0" applyFont="1" applyBorder="1" applyAlignment="1">
      <alignment wrapText="1"/>
    </xf>
    <xf numFmtId="0" fontId="25" fillId="0" borderId="14" xfId="0" applyFont="1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25" fillId="0" borderId="14" xfId="0" applyFont="1" applyBorder="1" applyAlignment="1">
      <alignment/>
    </xf>
    <xf numFmtId="0" fontId="0" fillId="0" borderId="69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69" xfId="0" applyFont="1" applyBorder="1" applyAlignment="1">
      <alignment wrapText="1"/>
    </xf>
    <xf numFmtId="0" fontId="0" fillId="0" borderId="69" xfId="0" applyBorder="1" applyAlignment="1">
      <alignment wrapText="1"/>
    </xf>
    <xf numFmtId="0" fontId="47" fillId="0" borderId="16" xfId="0" applyFont="1" applyBorder="1" applyAlignment="1">
      <alignment/>
    </xf>
    <xf numFmtId="3" fontId="47" fillId="0" borderId="8" xfId="0" applyNumberFormat="1" applyFont="1" applyBorder="1" applyAlignment="1">
      <alignment/>
    </xf>
    <xf numFmtId="0" fontId="47" fillId="0" borderId="2" xfId="0" applyFont="1" applyBorder="1" applyAlignment="1">
      <alignment/>
    </xf>
    <xf numFmtId="3" fontId="47" fillId="0" borderId="69" xfId="0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5" fillId="0" borderId="61" xfId="0" applyFont="1" applyBorder="1" applyAlignment="1">
      <alignment/>
    </xf>
    <xf numFmtId="3" fontId="5" fillId="0" borderId="191" xfId="0" applyNumberFormat="1" applyFont="1" applyBorder="1" applyAlignment="1" applyProtection="1">
      <alignment/>
      <protection/>
    </xf>
    <xf numFmtId="3" fontId="5" fillId="0" borderId="192" xfId="0" applyNumberFormat="1" applyFont="1" applyBorder="1" applyAlignment="1" applyProtection="1">
      <alignment/>
      <protection/>
    </xf>
    <xf numFmtId="10" fontId="5" fillId="0" borderId="35" xfId="0" applyNumberFormat="1" applyFont="1" applyBorder="1" applyAlignment="1" applyProtection="1">
      <alignment/>
      <protection/>
    </xf>
    <xf numFmtId="3" fontId="5" fillId="0" borderId="35" xfId="0" applyNumberFormat="1" applyFont="1" applyBorder="1" applyAlignment="1" applyProtection="1">
      <alignment/>
      <protection/>
    </xf>
    <xf numFmtId="3" fontId="5" fillId="0" borderId="193" xfId="0" applyNumberFormat="1" applyFont="1" applyBorder="1" applyAlignment="1">
      <alignment/>
    </xf>
    <xf numFmtId="3" fontId="5" fillId="0" borderId="194" xfId="0" applyNumberFormat="1" applyFont="1" applyBorder="1" applyAlignment="1" applyProtection="1">
      <alignment/>
      <protection/>
    </xf>
    <xf numFmtId="3" fontId="5" fillId="0" borderId="195" xfId="0" applyNumberFormat="1" applyFont="1" applyBorder="1" applyAlignment="1" applyProtection="1">
      <alignment/>
      <protection/>
    </xf>
    <xf numFmtId="10" fontId="5" fillId="0" borderId="19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3" fontId="5" fillId="0" borderId="193" xfId="0" applyNumberFormat="1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/>
      <protection/>
    </xf>
    <xf numFmtId="0" fontId="5" fillId="0" borderId="196" xfId="0" applyFont="1" applyBorder="1" applyAlignment="1" applyProtection="1">
      <alignment/>
      <protection/>
    </xf>
    <xf numFmtId="0" fontId="6" fillId="0" borderId="196" xfId="0" applyFont="1" applyBorder="1" applyAlignment="1" applyProtection="1">
      <alignment/>
      <protection/>
    </xf>
    <xf numFmtId="3" fontId="6" fillId="0" borderId="193" xfId="0" applyNumberFormat="1" applyFont="1" applyBorder="1" applyAlignment="1" applyProtection="1">
      <alignment/>
      <protection/>
    </xf>
    <xf numFmtId="3" fontId="6" fillId="0" borderId="195" xfId="0" applyNumberFormat="1" applyFont="1" applyBorder="1" applyAlignment="1" applyProtection="1">
      <alignment/>
      <protection/>
    </xf>
    <xf numFmtId="3" fontId="6" fillId="0" borderId="194" xfId="0" applyNumberFormat="1" applyFont="1" applyBorder="1" applyAlignment="1" applyProtection="1">
      <alignment/>
      <protection/>
    </xf>
    <xf numFmtId="10" fontId="6" fillId="0" borderId="193" xfId="0" applyNumberFormat="1" applyFont="1" applyBorder="1" applyAlignment="1" applyProtection="1">
      <alignment/>
      <protection/>
    </xf>
    <xf numFmtId="3" fontId="6" fillId="0" borderId="193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195" xfId="0" applyNumberFormat="1" applyFont="1" applyBorder="1" applyAlignment="1">
      <alignment/>
    </xf>
    <xf numFmtId="3" fontId="6" fillId="0" borderId="194" xfId="0" applyNumberFormat="1" applyFont="1" applyBorder="1" applyAlignment="1">
      <alignment/>
    </xf>
    <xf numFmtId="10" fontId="6" fillId="0" borderId="193" xfId="0" applyNumberFormat="1" applyFont="1" applyBorder="1" applyAlignment="1">
      <alignment/>
    </xf>
    <xf numFmtId="3" fontId="5" fillId="0" borderId="195" xfId="0" applyNumberFormat="1" applyFont="1" applyBorder="1" applyAlignment="1">
      <alignment/>
    </xf>
    <xf numFmtId="3" fontId="5" fillId="0" borderId="194" xfId="0" applyNumberFormat="1" applyFont="1" applyBorder="1" applyAlignment="1">
      <alignment/>
    </xf>
    <xf numFmtId="10" fontId="5" fillId="0" borderId="193" xfId="0" applyNumberFormat="1" applyFont="1" applyBorder="1" applyAlignment="1">
      <alignment/>
    </xf>
    <xf numFmtId="3" fontId="5" fillId="0" borderId="197" xfId="0" applyNumberFormat="1" applyFont="1" applyBorder="1" applyAlignment="1">
      <alignment/>
    </xf>
    <xf numFmtId="3" fontId="5" fillId="0" borderId="198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113" xfId="0" applyNumberFormat="1" applyFont="1" applyBorder="1" applyAlignment="1">
      <alignment/>
    </xf>
    <xf numFmtId="3" fontId="6" fillId="0" borderId="197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12" fillId="0" borderId="76" xfId="0" applyFont="1" applyBorder="1" applyAlignment="1">
      <alignment horizontal="left"/>
    </xf>
    <xf numFmtId="3" fontId="12" fillId="0" borderId="61" xfId="0" applyNumberFormat="1" applyFont="1" applyBorder="1" applyAlignment="1">
      <alignment/>
    </xf>
    <xf numFmtId="3" fontId="12" fillId="0" borderId="114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10" fontId="12" fillId="0" borderId="61" xfId="21" applyNumberFormat="1" applyFont="1" applyBorder="1" applyAlignment="1">
      <alignment/>
    </xf>
    <xf numFmtId="10" fontId="5" fillId="0" borderId="199" xfId="0" applyNumberFormat="1" applyFont="1" applyBorder="1" applyAlignment="1" applyProtection="1">
      <alignment/>
      <protection/>
    </xf>
    <xf numFmtId="10" fontId="5" fillId="0" borderId="200" xfId="0" applyNumberFormat="1" applyFont="1" applyBorder="1" applyAlignment="1" applyProtection="1">
      <alignment/>
      <protection/>
    </xf>
    <xf numFmtId="10" fontId="6" fillId="0" borderId="200" xfId="0" applyNumberFormat="1" applyFont="1" applyBorder="1" applyAlignment="1" applyProtection="1">
      <alignment/>
      <protection/>
    </xf>
    <xf numFmtId="10" fontId="6" fillId="0" borderId="199" xfId="0" applyNumberFormat="1" applyFont="1" applyBorder="1" applyAlignment="1" applyProtection="1">
      <alignment/>
      <protection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/>
    </xf>
    <xf numFmtId="10" fontId="5" fillId="0" borderId="34" xfId="0" applyNumberFormat="1" applyFont="1" applyBorder="1" applyAlignment="1">
      <alignment/>
    </xf>
    <xf numFmtId="10" fontId="5" fillId="0" borderId="197" xfId="0" applyNumberFormat="1" applyFont="1" applyBorder="1" applyAlignment="1">
      <alignment/>
    </xf>
    <xf numFmtId="10" fontId="6" fillId="0" borderId="197" xfId="0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0" fontId="12" fillId="0" borderId="201" xfId="0" applyNumberFormat="1" applyFont="1" applyBorder="1" applyAlignment="1">
      <alignment/>
    </xf>
    <xf numFmtId="0" fontId="6" fillId="0" borderId="37" xfId="0" applyFont="1" applyBorder="1" applyAlignment="1" applyProtection="1">
      <alignment horizontal="center"/>
      <protection locked="0"/>
    </xf>
    <xf numFmtId="0" fontId="5" fillId="0" borderId="0" xfId="18" applyFont="1" applyAlignment="1">
      <alignment/>
      <protection/>
    </xf>
    <xf numFmtId="0" fontId="6" fillId="0" borderId="202" xfId="18" applyFont="1" applyBorder="1" applyAlignment="1">
      <alignment horizontal="center"/>
      <protection/>
    </xf>
    <xf numFmtId="0" fontId="0" fillId="0" borderId="203" xfId="0" applyBorder="1" applyAlignment="1">
      <alignment horizontal="center"/>
    </xf>
    <xf numFmtId="0" fontId="0" fillId="0" borderId="204" xfId="0" applyBorder="1" applyAlignment="1">
      <alignment horizontal="center"/>
    </xf>
    <xf numFmtId="3" fontId="8" fillId="0" borderId="205" xfId="0" applyNumberFormat="1" applyFont="1" applyBorder="1" applyAlignment="1">
      <alignment/>
    </xf>
    <xf numFmtId="0" fontId="0" fillId="0" borderId="81" xfId="0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8" fillId="0" borderId="0" xfId="18" applyFont="1" applyAlignment="1">
      <alignment horizontal="center"/>
      <protection/>
    </xf>
    <xf numFmtId="0" fontId="0" fillId="0" borderId="81" xfId="0" applyBorder="1" applyAlignment="1">
      <alignment horizontal="center"/>
    </xf>
    <xf numFmtId="0" fontId="0" fillId="0" borderId="65" xfId="0" applyBorder="1" applyAlignment="1">
      <alignment/>
    </xf>
    <xf numFmtId="49" fontId="6" fillId="0" borderId="14" xfId="0" applyNumberFormat="1" applyFont="1" applyBorder="1" applyAlignment="1">
      <alignment/>
    </xf>
    <xf numFmtId="0" fontId="25" fillId="0" borderId="7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25" fillId="0" borderId="5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4" xfId="0" applyFont="1" applyBorder="1" applyAlignment="1">
      <alignment/>
    </xf>
    <xf numFmtId="0" fontId="0" fillId="0" borderId="7" xfId="0" applyBorder="1" applyAlignment="1">
      <alignment/>
    </xf>
    <xf numFmtId="49" fontId="14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65" xfId="0" applyFont="1" applyBorder="1" applyAlignment="1">
      <alignment horizontal="center"/>
    </xf>
    <xf numFmtId="0" fontId="14" fillId="0" borderId="206" xfId="0" applyFont="1" applyBorder="1" applyAlignment="1">
      <alignment horizontal="center" vertical="center" wrapText="1"/>
    </xf>
    <xf numFmtId="0" fontId="0" fillId="0" borderId="20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 wrapText="1"/>
    </xf>
    <xf numFmtId="0" fontId="30" fillId="0" borderId="9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3" fontId="14" fillId="0" borderId="93" xfId="0" applyNumberFormat="1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208" xfId="0" applyFont="1" applyBorder="1" applyAlignment="1">
      <alignment horizontal="center" vertical="center" wrapText="1"/>
    </xf>
    <xf numFmtId="0" fontId="14" fillId="0" borderId="203" xfId="0" applyFont="1" applyBorder="1" applyAlignment="1">
      <alignment horizontal="center" vertical="center" wrapText="1"/>
    </xf>
    <xf numFmtId="0" fontId="11" fillId="0" borderId="209" xfId="0" applyFont="1" applyBorder="1" applyAlignment="1">
      <alignment horizontal="center" vertical="center" wrapText="1"/>
    </xf>
    <xf numFmtId="0" fontId="11" fillId="0" borderId="203" xfId="0" applyFont="1" applyBorder="1" applyAlignment="1">
      <alignment horizontal="center" vertical="center" wrapText="1"/>
    </xf>
    <xf numFmtId="0" fontId="11" fillId="0" borderId="203" xfId="0" applyFont="1" applyBorder="1" applyAlignment="1">
      <alignment wrapText="1"/>
    </xf>
    <xf numFmtId="0" fontId="11" fillId="0" borderId="209" xfId="0" applyFont="1" applyBorder="1" applyAlignment="1">
      <alignment wrapText="1"/>
    </xf>
    <xf numFmtId="2" fontId="1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03" xfId="0" applyBorder="1" applyAlignment="1">
      <alignment/>
    </xf>
    <xf numFmtId="0" fontId="0" fillId="0" borderId="204" xfId="0" applyBorder="1" applyAlignment="1">
      <alignment/>
    </xf>
    <xf numFmtId="0" fontId="6" fillId="0" borderId="210" xfId="0" applyFont="1" applyBorder="1" applyAlignment="1">
      <alignment horizontal="center" vertical="top" wrapText="1"/>
    </xf>
    <xf numFmtId="0" fontId="0" fillId="0" borderId="65" xfId="0" applyFont="1" applyBorder="1" applyAlignment="1">
      <alignment/>
    </xf>
    <xf numFmtId="0" fontId="0" fillId="0" borderId="8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21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11" xfId="0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211" xfId="0" applyFont="1" applyBorder="1" applyAlignment="1">
      <alignment horizontal="center" vertical="center" wrapText="1"/>
    </xf>
    <xf numFmtId="0" fontId="6" fillId="0" borderId="101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93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49" fontId="5" fillId="0" borderId="14" xfId="17" applyNumberFormat="1" applyFont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5" fillId="0" borderId="18" xfId="17" applyFont="1" applyBorder="1" applyAlignment="1">
      <alignment/>
      <protection/>
    </xf>
    <xf numFmtId="0" fontId="0" fillId="0" borderId="6" xfId="0" applyBorder="1" applyAlignment="1">
      <alignment/>
    </xf>
    <xf numFmtId="49" fontId="6" fillId="0" borderId="72" xfId="17" applyNumberFormat="1" applyFont="1" applyBorder="1" applyAlignment="1">
      <alignment horizontal="left"/>
      <protection/>
    </xf>
    <xf numFmtId="0" fontId="25" fillId="0" borderId="51" xfId="0" applyFont="1" applyBorder="1" applyAlignment="1">
      <alignment horizontal="left"/>
    </xf>
    <xf numFmtId="0" fontId="6" fillId="0" borderId="93" xfId="17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6" fillId="0" borderId="14" xfId="17" applyNumberFormat="1" applyFont="1" applyBorder="1" applyAlignment="1">
      <alignment horizontal="left"/>
      <protection/>
    </xf>
    <xf numFmtId="0" fontId="25" fillId="0" borderId="6" xfId="0" applyFont="1" applyBorder="1" applyAlignment="1">
      <alignment horizontal="left"/>
    </xf>
    <xf numFmtId="0" fontId="5" fillId="0" borderId="14" xfId="17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5" fillId="0" borderId="6" xfId="17" applyFont="1" applyBorder="1" applyAlignment="1">
      <alignment/>
      <protection/>
    </xf>
    <xf numFmtId="0" fontId="6" fillId="0" borderId="14" xfId="17" applyFont="1" applyBorder="1" applyAlignment="1">
      <alignment horizontal="left"/>
      <protection/>
    </xf>
    <xf numFmtId="49" fontId="5" fillId="0" borderId="72" xfId="17" applyNumberFormat="1" applyFont="1" applyBorder="1" applyAlignment="1">
      <alignment horizontal="center"/>
      <protection/>
    </xf>
    <xf numFmtId="0" fontId="0" fillId="0" borderId="73" xfId="0" applyBorder="1" applyAlignment="1">
      <alignment horizontal="center"/>
    </xf>
    <xf numFmtId="0" fontId="5" fillId="0" borderId="7" xfId="17" applyFont="1" applyBorder="1" applyAlignment="1">
      <alignment/>
      <protection/>
    </xf>
    <xf numFmtId="0" fontId="21" fillId="0" borderId="0" xfId="17" applyFont="1" applyAlignment="1">
      <alignment horizontal="center"/>
      <protection/>
    </xf>
    <xf numFmtId="0" fontId="0" fillId="0" borderId="0" xfId="0" applyAlignment="1">
      <alignment horizontal="center" vertical="center"/>
    </xf>
    <xf numFmtId="49" fontId="5" fillId="0" borderId="11" xfId="17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49" fontId="5" fillId="0" borderId="14" xfId="17" applyNumberFormat="1" applyFont="1" applyBorder="1" applyAlignment="1">
      <alignment horizontal="right"/>
      <protection/>
    </xf>
    <xf numFmtId="3" fontId="0" fillId="0" borderId="1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5" fillId="0" borderId="9" xfId="17" applyFont="1" applyBorder="1" applyAlignment="1">
      <alignment horizontal="right"/>
      <protection/>
    </xf>
    <xf numFmtId="0" fontId="0" fillId="0" borderId="70" xfId="0" applyBorder="1" applyAlignment="1">
      <alignment/>
    </xf>
    <xf numFmtId="0" fontId="0" fillId="0" borderId="10" xfId="0" applyBorder="1" applyAlignment="1">
      <alignment/>
    </xf>
    <xf numFmtId="3" fontId="17" fillId="0" borderId="67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14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12" xfId="0" applyFont="1" applyBorder="1" applyAlignment="1">
      <alignment/>
    </xf>
    <xf numFmtId="2" fontId="3" fillId="0" borderId="37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2" fontId="3" fillId="0" borderId="71" xfId="0" applyNumberFormat="1" applyFont="1" applyBorder="1" applyAlignment="1">
      <alignment horizontal="right" vertical="center" wrapText="1"/>
    </xf>
    <xf numFmtId="2" fontId="3" fillId="0" borderId="68" xfId="0" applyNumberFormat="1" applyFont="1" applyBorder="1" applyAlignment="1">
      <alignment horizontal="right" vertical="center" wrapText="1"/>
    </xf>
    <xf numFmtId="0" fontId="2" fillId="0" borderId="10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6" xfId="0" applyFont="1" applyBorder="1" applyAlignment="1">
      <alignment/>
    </xf>
    <xf numFmtId="0" fontId="17" fillId="0" borderId="14" xfId="0" applyFont="1" applyBorder="1" applyAlignment="1">
      <alignment/>
    </xf>
    <xf numFmtId="0" fontId="36" fillId="0" borderId="0" xfId="0" applyFont="1" applyAlignment="1">
      <alignment horizontal="center"/>
    </xf>
    <xf numFmtId="3" fontId="15" fillId="4" borderId="126" xfId="0" applyNumberFormat="1" applyFont="1" applyFill="1" applyBorder="1" applyAlignment="1">
      <alignment horizontal="center" vertical="center" wrapText="1"/>
    </xf>
    <xf numFmtId="0" fontId="25" fillId="4" borderId="125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/>
    </xf>
    <xf numFmtId="0" fontId="25" fillId="0" borderId="59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0" fillId="0" borderId="80" xfId="0" applyFont="1" applyBorder="1" applyAlignment="1">
      <alignment/>
    </xf>
    <xf numFmtId="0" fontId="15" fillId="4" borderId="105" xfId="0" applyFont="1" applyFill="1" applyBorder="1" applyAlignment="1">
      <alignment horizontal="center" vertical="center"/>
    </xf>
    <xf numFmtId="0" fontId="25" fillId="4" borderId="127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7" xfId="0" applyFont="1" applyBorder="1" applyAlignment="1">
      <alignment/>
    </xf>
    <xf numFmtId="3" fontId="17" fillId="0" borderId="18" xfId="0" applyNumberFormat="1" applyFont="1" applyBorder="1" applyAlignment="1">
      <alignment horizontal="center"/>
    </xf>
    <xf numFmtId="3" fontId="17" fillId="0" borderId="78" xfId="0" applyNumberFormat="1" applyFont="1" applyBorder="1" applyAlignment="1">
      <alignment horizontal="center"/>
    </xf>
    <xf numFmtId="3" fontId="15" fillId="4" borderId="71" xfId="0" applyNumberFormat="1" applyFont="1" applyFill="1" applyBorder="1" applyAlignment="1">
      <alignment horizontal="right" vertical="top" wrapText="1"/>
    </xf>
    <xf numFmtId="3" fontId="15" fillId="4" borderId="64" xfId="0" applyNumberFormat="1" applyFont="1" applyFill="1" applyBorder="1" applyAlignment="1">
      <alignment horizontal="right" vertical="top" wrapText="1"/>
    </xf>
    <xf numFmtId="0" fontId="37" fillId="4" borderId="36" xfId="0" applyFont="1" applyFill="1" applyBorder="1" applyAlignment="1">
      <alignment vertical="top" wrapText="1"/>
    </xf>
    <xf numFmtId="0" fontId="37" fillId="4" borderId="76" xfId="0" applyFont="1" applyFill="1" applyBorder="1" applyAlignment="1">
      <alignment vertical="top" wrapText="1"/>
    </xf>
    <xf numFmtId="0" fontId="17" fillId="4" borderId="37" xfId="0" applyFont="1" applyFill="1" applyBorder="1" applyAlignment="1">
      <alignment horizontal="right" vertical="top" wrapText="1"/>
    </xf>
    <xf numFmtId="0" fontId="17" fillId="4" borderId="61" xfId="0" applyFont="1" applyFill="1" applyBorder="1" applyAlignment="1">
      <alignment horizontal="right" vertical="top" wrapText="1"/>
    </xf>
    <xf numFmtId="3" fontId="15" fillId="4" borderId="37" xfId="0" applyNumberFormat="1" applyFont="1" applyFill="1" applyBorder="1" applyAlignment="1">
      <alignment horizontal="right" vertical="top" wrapText="1"/>
    </xf>
    <xf numFmtId="3" fontId="15" fillId="4" borderId="61" xfId="0" applyNumberFormat="1" applyFont="1" applyFill="1" applyBorder="1" applyAlignment="1">
      <alignment horizontal="right" vertical="top" wrapText="1"/>
    </xf>
    <xf numFmtId="3" fontId="17" fillId="0" borderId="20" xfId="0" applyNumberFormat="1" applyFont="1" applyBorder="1" applyAlignment="1">
      <alignment/>
    </xf>
    <xf numFmtId="3" fontId="17" fillId="0" borderId="84" xfId="0" applyNumberFormat="1" applyFont="1" applyBorder="1" applyAlignment="1">
      <alignment/>
    </xf>
    <xf numFmtId="3" fontId="17" fillId="0" borderId="18" xfId="0" applyNumberFormat="1" applyFont="1" applyBorder="1" applyAlignment="1">
      <alignment horizontal="right"/>
    </xf>
    <xf numFmtId="0" fontId="0" fillId="0" borderId="78" xfId="0" applyBorder="1" applyAlignment="1">
      <alignment horizontal="right"/>
    </xf>
    <xf numFmtId="3" fontId="17" fillId="0" borderId="18" xfId="0" applyNumberFormat="1" applyFont="1" applyBorder="1" applyAlignment="1">
      <alignment/>
    </xf>
    <xf numFmtId="3" fontId="17" fillId="0" borderId="78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0" xfId="0" applyBorder="1" applyAlignment="1">
      <alignment horizontal="center"/>
    </xf>
    <xf numFmtId="3" fontId="17" fillId="0" borderId="37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3" fontId="17" fillId="0" borderId="71" xfId="0" applyNumberFormat="1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3" fontId="17" fillId="0" borderId="37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49" fontId="15" fillId="0" borderId="11" xfId="0" applyNumberFormat="1" applyFont="1" applyBorder="1" applyAlignment="1">
      <alignment horizontal="center"/>
    </xf>
    <xf numFmtId="49" fontId="15" fillId="0" borderId="65" xfId="0" applyNumberFormat="1" applyFont="1" applyBorder="1" applyAlignment="1">
      <alignment horizontal="center"/>
    </xf>
    <xf numFmtId="49" fontId="15" fillId="0" borderId="8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 horizontal="center"/>
    </xf>
    <xf numFmtId="0" fontId="17" fillId="0" borderId="212" xfId="0" applyFont="1" applyBorder="1" applyAlignment="1">
      <alignment/>
    </xf>
    <xf numFmtId="49" fontId="15" fillId="0" borderId="93" xfId="0" applyNumberFormat="1" applyFont="1" applyBorder="1" applyAlignment="1">
      <alignment horizontal="center" vertical="center"/>
    </xf>
    <xf numFmtId="49" fontId="15" fillId="0" borderId="8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13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5" fillId="0" borderId="8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6" fillId="0" borderId="214" xfId="0" applyFont="1" applyBorder="1" applyAlignment="1" applyProtection="1">
      <alignment horizontal="center"/>
      <protection locked="0"/>
    </xf>
    <xf numFmtId="0" fontId="5" fillId="0" borderId="55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6" fillId="0" borderId="101" xfId="0" applyFont="1" applyBorder="1" applyAlignment="1" applyProtection="1">
      <alignment horizontal="center"/>
      <protection locked="0"/>
    </xf>
    <xf numFmtId="0" fontId="5" fillId="0" borderId="94" xfId="0" applyFont="1" applyBorder="1" applyAlignment="1">
      <alignment horizontal="center"/>
    </xf>
    <xf numFmtId="0" fontId="8" fillId="0" borderId="215" xfId="0" applyFont="1" applyBorder="1" applyAlignment="1">
      <alignment horizontal="center" vertical="center" wrapText="1"/>
    </xf>
    <xf numFmtId="0" fontId="9" fillId="0" borderId="215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center" vertical="center" wrapText="1"/>
    </xf>
    <xf numFmtId="0" fontId="9" fillId="0" borderId="44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4" xfId="0" applyFont="1" applyBorder="1" applyAlignment="1">
      <alignment/>
    </xf>
    <xf numFmtId="0" fontId="9" fillId="0" borderId="48" xfId="0" applyFont="1" applyBorder="1" applyAlignment="1">
      <alignment/>
    </xf>
    <xf numFmtId="0" fontId="3" fillId="0" borderId="0" xfId="0" applyFont="1" applyAlignment="1">
      <alignment wrapText="1"/>
    </xf>
    <xf numFmtId="0" fontId="8" fillId="0" borderId="21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1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9" fillId="0" borderId="21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220" xfId="0" applyFont="1" applyBorder="1" applyAlignment="1">
      <alignment horizontal="center" vertical="center"/>
    </xf>
    <xf numFmtId="0" fontId="9" fillId="0" borderId="221" xfId="0" applyFont="1" applyBorder="1" applyAlignment="1">
      <alignment horizontal="center" vertical="center"/>
    </xf>
    <xf numFmtId="0" fontId="8" fillId="0" borderId="22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28" xfId="0" applyFont="1" applyBorder="1" applyAlignment="1">
      <alignment horizontal="center" vertical="center" wrapText="1"/>
    </xf>
    <xf numFmtId="0" fontId="8" fillId="0" borderId="223" xfId="0" applyFont="1" applyBorder="1" applyAlignment="1">
      <alignment horizontal="center" vertical="center" wrapText="1"/>
    </xf>
    <xf numFmtId="0" fontId="9" fillId="0" borderId="22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9" fillId="0" borderId="218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225" xfId="0" applyFont="1" applyBorder="1" applyAlignment="1">
      <alignment horizontal="center" textRotation="90"/>
    </xf>
    <xf numFmtId="0" fontId="8" fillId="0" borderId="226" xfId="0" applyFont="1" applyBorder="1" applyAlignment="1">
      <alignment horizontal="center" textRotation="90"/>
    </xf>
    <xf numFmtId="0" fontId="9" fillId="0" borderId="226" xfId="0" applyFont="1" applyBorder="1" applyAlignment="1">
      <alignment horizontal="center"/>
    </xf>
    <xf numFmtId="0" fontId="8" fillId="0" borderId="22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5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Normál_9702KV1" xfId="17"/>
    <cellStyle name="Normál_KTGVET98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47">
      <selection activeCell="C64" sqref="C64"/>
    </sheetView>
  </sheetViews>
  <sheetFormatPr defaultColWidth="9.00390625" defaultRowHeight="12.75"/>
  <cols>
    <col min="1" max="1" width="3.125" style="477" customWidth="1"/>
    <col min="2" max="2" width="29.75390625" style="477" customWidth="1"/>
    <col min="3" max="3" width="9.375" style="15" customWidth="1"/>
    <col min="4" max="4" width="8.00390625" style="15" customWidth="1"/>
    <col min="5" max="5" width="9.125" style="15" customWidth="1"/>
    <col min="6" max="6" width="8.375" style="15" customWidth="1"/>
    <col min="7" max="7" width="9.125" style="15" customWidth="1"/>
    <col min="8" max="8" width="8.625" style="15" customWidth="1"/>
    <col min="9" max="9" width="8.875" style="15" customWidth="1"/>
    <col min="10" max="10" width="8.25390625" style="15" customWidth="1"/>
    <col min="11" max="11" width="11.75390625" style="15" customWidth="1"/>
    <col min="12" max="12" width="10.75390625" style="15" customWidth="1"/>
    <col min="13" max="13" width="9.75390625" style="15" customWidth="1"/>
    <col min="14" max="14" width="8.625" style="15" customWidth="1"/>
    <col min="15" max="17" width="9.125" style="15" customWidth="1"/>
    <col min="18" max="18" width="8.375" style="15" customWidth="1"/>
    <col min="19" max="19" width="9.125" style="15" customWidth="1"/>
    <col min="20" max="20" width="10.25390625" style="15" customWidth="1"/>
    <col min="21" max="21" width="9.75390625" style="15" customWidth="1"/>
    <col min="22" max="22" width="8.625" style="15" customWidth="1"/>
    <col min="23" max="23" width="9.75390625" style="15" customWidth="1"/>
    <col min="24" max="24" width="8.375" style="15" customWidth="1"/>
    <col min="25" max="16384" width="9.125" style="15" customWidth="1"/>
  </cols>
  <sheetData>
    <row r="1" ht="12.75">
      <c r="A1" s="477" t="s">
        <v>304</v>
      </c>
    </row>
    <row r="2" spans="1:24" ht="12" customHeight="1">
      <c r="A2" s="1238" t="s">
        <v>305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9"/>
      <c r="X2" s="1239"/>
    </row>
    <row r="3" spans="22:24" ht="13.5" thickBot="1">
      <c r="V3" s="478"/>
      <c r="W3" s="478"/>
      <c r="X3" s="478"/>
    </row>
    <row r="4" spans="1:24" ht="13.5" thickTop="1">
      <c r="A4" s="479"/>
      <c r="B4" s="480"/>
      <c r="C4" s="481" t="s">
        <v>306</v>
      </c>
      <c r="D4" s="482"/>
      <c r="E4" s="1240" t="s">
        <v>307</v>
      </c>
      <c r="F4" s="1241"/>
      <c r="G4" s="483" t="s">
        <v>308</v>
      </c>
      <c r="H4" s="483" t="s">
        <v>309</v>
      </c>
      <c r="I4" s="483" t="s">
        <v>897</v>
      </c>
      <c r="J4" s="483" t="s">
        <v>310</v>
      </c>
      <c r="K4" s="483" t="s">
        <v>311</v>
      </c>
      <c r="L4" s="1240" t="s">
        <v>1192</v>
      </c>
      <c r="M4" s="1242"/>
      <c r="N4" s="1242"/>
      <c r="O4" s="1242"/>
      <c r="P4" s="1242"/>
      <c r="Q4" s="1235"/>
      <c r="R4" s="1236" t="s">
        <v>70</v>
      </c>
      <c r="S4" s="1237"/>
      <c r="T4" s="1237"/>
      <c r="U4" s="1236" t="s">
        <v>883</v>
      </c>
      <c r="V4" s="1229"/>
      <c r="W4" s="1229"/>
      <c r="X4" s="1230" t="s">
        <v>312</v>
      </c>
    </row>
    <row r="5" spans="1:24" ht="12.75" customHeight="1">
      <c r="A5" s="484"/>
      <c r="B5" s="485"/>
      <c r="C5" s="486" t="s">
        <v>313</v>
      </c>
      <c r="D5" s="487" t="s">
        <v>314</v>
      </c>
      <c r="E5" s="488"/>
      <c r="F5" s="486"/>
      <c r="G5" s="486" t="s">
        <v>315</v>
      </c>
      <c r="H5" s="486" t="s">
        <v>316</v>
      </c>
      <c r="I5" s="486"/>
      <c r="J5" s="486" t="s">
        <v>317</v>
      </c>
      <c r="K5" s="486" t="s">
        <v>318</v>
      </c>
      <c r="L5" s="489" t="s">
        <v>319</v>
      </c>
      <c r="M5" s="490" t="s">
        <v>320</v>
      </c>
      <c r="N5" s="490" t="s">
        <v>1199</v>
      </c>
      <c r="O5" s="491" t="s">
        <v>1200</v>
      </c>
      <c r="P5" s="491" t="s">
        <v>321</v>
      </c>
      <c r="Q5" s="492" t="s">
        <v>322</v>
      </c>
      <c r="R5" s="493" t="s">
        <v>989</v>
      </c>
      <c r="S5" s="491" t="s">
        <v>879</v>
      </c>
      <c r="T5" s="1233" t="s">
        <v>323</v>
      </c>
      <c r="U5" s="491" t="s">
        <v>324</v>
      </c>
      <c r="V5" s="490" t="s">
        <v>325</v>
      </c>
      <c r="W5" s="490" t="s">
        <v>326</v>
      </c>
      <c r="X5" s="1231"/>
    </row>
    <row r="6" spans="1:24" ht="13.5" thickBot="1">
      <c r="A6" s="494"/>
      <c r="B6" s="495"/>
      <c r="C6" s="496"/>
      <c r="D6" s="497"/>
      <c r="E6" s="498" t="s">
        <v>325</v>
      </c>
      <c r="F6" s="498" t="s">
        <v>309</v>
      </c>
      <c r="G6" s="499"/>
      <c r="H6" s="499"/>
      <c r="I6" s="498"/>
      <c r="J6" s="499"/>
      <c r="K6" s="500"/>
      <c r="L6" s="501" t="s">
        <v>1202</v>
      </c>
      <c r="M6" s="502" t="s">
        <v>1203</v>
      </c>
      <c r="N6" s="502"/>
      <c r="O6" s="503" t="s">
        <v>1205</v>
      </c>
      <c r="P6" s="502" t="s">
        <v>327</v>
      </c>
      <c r="Q6" s="504" t="s">
        <v>328</v>
      </c>
      <c r="R6" s="505"/>
      <c r="S6" s="506"/>
      <c r="T6" s="1234"/>
      <c r="U6" s="502" t="s">
        <v>329</v>
      </c>
      <c r="V6" s="504" t="s">
        <v>329</v>
      </c>
      <c r="W6" s="503"/>
      <c r="X6" s="1232"/>
    </row>
    <row r="7" spans="1:24" ht="15.75" thickTop="1">
      <c r="A7" s="1227" t="s">
        <v>330</v>
      </c>
      <c r="B7" s="1228"/>
      <c r="C7" s="507"/>
      <c r="D7" s="507"/>
      <c r="E7" s="508"/>
      <c r="F7" s="507"/>
      <c r="G7" s="507"/>
      <c r="H7" s="507"/>
      <c r="I7" s="507"/>
      <c r="J7" s="507"/>
      <c r="K7" s="509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1"/>
      <c r="W7" s="511"/>
      <c r="X7" s="512"/>
    </row>
    <row r="8" spans="1:24" ht="15">
      <c r="A8" s="513"/>
      <c r="B8" s="514"/>
      <c r="C8" s="515"/>
      <c r="D8" s="515"/>
      <c r="E8" s="516"/>
      <c r="F8" s="515"/>
      <c r="G8" s="515"/>
      <c r="H8" s="515"/>
      <c r="I8" s="515"/>
      <c r="J8" s="515"/>
      <c r="K8" s="517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8"/>
      <c r="W8" s="518"/>
      <c r="X8" s="519"/>
    </row>
    <row r="9" spans="1:24" ht="15">
      <c r="A9" s="520" t="s">
        <v>331</v>
      </c>
      <c r="B9" s="521" t="s">
        <v>332</v>
      </c>
      <c r="C9" s="522"/>
      <c r="D9" s="522"/>
      <c r="E9" s="523"/>
      <c r="F9" s="522"/>
      <c r="G9" s="522"/>
      <c r="H9" s="522"/>
      <c r="I9" s="522"/>
      <c r="J9" s="522"/>
      <c r="K9" s="517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4"/>
      <c r="W9" s="524"/>
      <c r="X9" s="519"/>
    </row>
    <row r="10" spans="1:24" ht="15">
      <c r="A10" s="520"/>
      <c r="B10" s="521" t="s">
        <v>333</v>
      </c>
      <c r="C10" s="522"/>
      <c r="D10" s="522"/>
      <c r="E10" s="523"/>
      <c r="F10" s="522"/>
      <c r="G10" s="522"/>
      <c r="H10" s="522"/>
      <c r="I10" s="522"/>
      <c r="J10" s="522"/>
      <c r="K10" s="517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4"/>
      <c r="W10" s="524"/>
      <c r="X10" s="519"/>
    </row>
    <row r="11" spans="1:24" ht="15">
      <c r="A11" s="520"/>
      <c r="B11" s="525" t="s">
        <v>334</v>
      </c>
      <c r="C11" s="522"/>
      <c r="D11" s="522"/>
      <c r="E11" s="523"/>
      <c r="F11" s="522"/>
      <c r="G11" s="522"/>
      <c r="H11" s="522"/>
      <c r="I11" s="522"/>
      <c r="J11" s="522"/>
      <c r="K11" s="517">
        <v>1969</v>
      </c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4"/>
      <c r="W11" s="524"/>
      <c r="X11" s="519"/>
    </row>
    <row r="12" spans="1:24" ht="15">
      <c r="A12" s="520"/>
      <c r="B12" s="525" t="s">
        <v>335</v>
      </c>
      <c r="C12" s="522"/>
      <c r="D12" s="522"/>
      <c r="E12" s="523"/>
      <c r="F12" s="522"/>
      <c r="G12" s="522"/>
      <c r="H12" s="522"/>
      <c r="I12" s="522"/>
      <c r="J12" s="522"/>
      <c r="K12" s="517">
        <f>SUM(C12:J12)</f>
        <v>0</v>
      </c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4"/>
      <c r="W12" s="524"/>
      <c r="X12" s="519"/>
    </row>
    <row r="13" spans="1:25" ht="15">
      <c r="A13" s="526"/>
      <c r="B13" s="527" t="s">
        <v>336</v>
      </c>
      <c r="C13" s="523"/>
      <c r="D13" s="523"/>
      <c r="E13" s="523"/>
      <c r="F13" s="523"/>
      <c r="G13" s="523"/>
      <c r="H13" s="523"/>
      <c r="I13" s="528"/>
      <c r="J13" s="528"/>
      <c r="K13" s="517">
        <f>SUM(C13:J13)</f>
        <v>0</v>
      </c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9"/>
      <c r="Y13" s="530"/>
    </row>
    <row r="14" spans="1:24" ht="15">
      <c r="A14" s="531"/>
      <c r="B14" s="525" t="s">
        <v>337</v>
      </c>
      <c r="C14" s="522"/>
      <c r="D14" s="522"/>
      <c r="E14" s="532"/>
      <c r="F14" s="522"/>
      <c r="G14" s="522"/>
      <c r="H14" s="522"/>
      <c r="I14" s="522"/>
      <c r="J14" s="522"/>
      <c r="K14" s="517">
        <f>SUM(C14:J14)</f>
        <v>0</v>
      </c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4"/>
      <c r="W14" s="524"/>
      <c r="X14" s="519"/>
    </row>
    <row r="15" spans="1:24" ht="15">
      <c r="A15" s="476"/>
      <c r="B15" s="533" t="s">
        <v>298</v>
      </c>
      <c r="C15" s="522"/>
      <c r="D15" s="522"/>
      <c r="E15" s="523"/>
      <c r="F15" s="522"/>
      <c r="G15" s="522"/>
      <c r="H15" s="522"/>
      <c r="I15" s="522"/>
      <c r="J15" s="522"/>
      <c r="K15" s="517">
        <f>SUM(C15:J15)</f>
        <v>0</v>
      </c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4"/>
      <c r="W15" s="524"/>
      <c r="X15" s="519"/>
    </row>
    <row r="16" spans="1:24" ht="15">
      <c r="A16" s="531"/>
      <c r="B16" s="403"/>
      <c r="C16" s="523"/>
      <c r="D16" s="523"/>
      <c r="E16" s="523"/>
      <c r="F16" s="522"/>
      <c r="G16" s="522"/>
      <c r="H16" s="522"/>
      <c r="I16" s="522"/>
      <c r="J16" s="522"/>
      <c r="K16" s="517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4"/>
      <c r="W16" s="524"/>
      <c r="X16" s="519"/>
    </row>
    <row r="17" spans="1:24" ht="15">
      <c r="A17" s="531" t="s">
        <v>338</v>
      </c>
      <c r="B17" s="525" t="s">
        <v>339</v>
      </c>
      <c r="C17" s="523"/>
      <c r="D17" s="523"/>
      <c r="E17" s="523"/>
      <c r="F17" s="522"/>
      <c r="G17" s="522"/>
      <c r="H17" s="522"/>
      <c r="I17" s="522"/>
      <c r="J17" s="522"/>
      <c r="K17" s="517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4"/>
      <c r="W17" s="524"/>
      <c r="X17" s="519"/>
    </row>
    <row r="18" spans="1:24" ht="15">
      <c r="A18" s="531"/>
      <c r="B18" s="525"/>
      <c r="C18" s="522"/>
      <c r="D18" s="522"/>
      <c r="E18" s="523"/>
      <c r="F18" s="522"/>
      <c r="G18" s="522"/>
      <c r="H18" s="522"/>
      <c r="I18" s="522"/>
      <c r="J18" s="522"/>
      <c r="K18" s="517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4"/>
      <c r="W18" s="524"/>
      <c r="X18" s="519"/>
    </row>
    <row r="19" spans="1:24" ht="15">
      <c r="A19" s="526" t="s">
        <v>340</v>
      </c>
      <c r="B19" s="527" t="s">
        <v>341</v>
      </c>
      <c r="C19" s="522"/>
      <c r="D19" s="522"/>
      <c r="E19" s="522"/>
      <c r="F19" s="522"/>
      <c r="G19" s="522"/>
      <c r="H19" s="522"/>
      <c r="I19" s="522"/>
      <c r="J19" s="522"/>
      <c r="K19" s="517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34"/>
    </row>
    <row r="20" spans="1:24" ht="15">
      <c r="A20" s="531"/>
      <c r="B20" s="527" t="s">
        <v>342</v>
      </c>
      <c r="C20" s="522"/>
      <c r="D20" s="522"/>
      <c r="E20" s="535"/>
      <c r="F20" s="522"/>
      <c r="G20" s="522"/>
      <c r="H20" s="522"/>
      <c r="I20" s="522"/>
      <c r="J20" s="522"/>
      <c r="K20" s="517">
        <f>SUM(C20:J20)</f>
        <v>0</v>
      </c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4"/>
      <c r="W20" s="524"/>
      <c r="X20" s="519"/>
    </row>
    <row r="21" spans="1:24" ht="15">
      <c r="A21" s="531"/>
      <c r="B21" s="525" t="s">
        <v>343</v>
      </c>
      <c r="C21" s="522"/>
      <c r="D21" s="522"/>
      <c r="E21" s="535"/>
      <c r="F21" s="522"/>
      <c r="G21" s="522"/>
      <c r="H21" s="522"/>
      <c r="I21" s="522"/>
      <c r="J21" s="522"/>
      <c r="K21" s="517">
        <f>SUM(C21:J21)</f>
        <v>0</v>
      </c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4"/>
      <c r="W21" s="524"/>
      <c r="X21" s="519"/>
    </row>
    <row r="22" spans="1:24" ht="15">
      <c r="A22" s="531"/>
      <c r="B22" s="525" t="s">
        <v>344</v>
      </c>
      <c r="C22" s="522"/>
      <c r="D22" s="522"/>
      <c r="E22" s="535"/>
      <c r="F22" s="522"/>
      <c r="G22" s="522"/>
      <c r="H22" s="522"/>
      <c r="I22" s="522"/>
      <c r="J22" s="522"/>
      <c r="K22" s="517">
        <f>SUM(C22:J22)</f>
        <v>0</v>
      </c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4"/>
      <c r="W22" s="524"/>
      <c r="X22" s="519"/>
    </row>
    <row r="23" spans="1:24" ht="15">
      <c r="A23" s="536"/>
      <c r="B23" s="242" t="s">
        <v>345</v>
      </c>
      <c r="C23" s="522"/>
      <c r="D23" s="522"/>
      <c r="E23" s="535"/>
      <c r="F23" s="522"/>
      <c r="G23" s="522"/>
      <c r="H23" s="522"/>
      <c r="I23" s="522"/>
      <c r="J23" s="522"/>
      <c r="K23" s="517">
        <f>SUM(C23:J23)</f>
        <v>0</v>
      </c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4"/>
      <c r="W23" s="524"/>
      <c r="X23" s="519"/>
    </row>
    <row r="24" spans="1:24" ht="15">
      <c r="A24" s="536"/>
      <c r="B24" s="242"/>
      <c r="C24" s="522"/>
      <c r="D24" s="522"/>
      <c r="E24" s="535"/>
      <c r="F24" s="522"/>
      <c r="G24" s="522"/>
      <c r="H24" s="522"/>
      <c r="I24" s="522"/>
      <c r="J24" s="522"/>
      <c r="K24" s="517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4"/>
      <c r="W24" s="524"/>
      <c r="X24" s="519"/>
    </row>
    <row r="25" spans="1:24" ht="14.25">
      <c r="A25" s="526"/>
      <c r="B25" s="537" t="s">
        <v>986</v>
      </c>
      <c r="C25" s="538">
        <f aca="true" t="shared" si="0" ref="C25:X25">SUM(C9:C24)</f>
        <v>0</v>
      </c>
      <c r="D25" s="538">
        <f t="shared" si="0"/>
        <v>0</v>
      </c>
      <c r="E25" s="538">
        <f t="shared" si="0"/>
        <v>0</v>
      </c>
      <c r="F25" s="538">
        <f t="shared" si="0"/>
        <v>0</v>
      </c>
      <c r="G25" s="538">
        <f t="shared" si="0"/>
        <v>0</v>
      </c>
      <c r="H25" s="538">
        <f t="shared" si="0"/>
        <v>0</v>
      </c>
      <c r="I25" s="538">
        <f t="shared" si="0"/>
        <v>0</v>
      </c>
      <c r="J25" s="538">
        <f t="shared" si="0"/>
        <v>0</v>
      </c>
      <c r="K25" s="538">
        <f t="shared" si="0"/>
        <v>1969</v>
      </c>
      <c r="L25" s="538">
        <f t="shared" si="0"/>
        <v>0</v>
      </c>
      <c r="M25" s="538">
        <f t="shared" si="0"/>
        <v>0</v>
      </c>
      <c r="N25" s="538">
        <f t="shared" si="0"/>
        <v>0</v>
      </c>
      <c r="O25" s="538">
        <f t="shared" si="0"/>
        <v>0</v>
      </c>
      <c r="P25" s="538">
        <f t="shared" si="0"/>
        <v>0</v>
      </c>
      <c r="Q25" s="538">
        <f t="shared" si="0"/>
        <v>0</v>
      </c>
      <c r="R25" s="538">
        <f t="shared" si="0"/>
        <v>0</v>
      </c>
      <c r="S25" s="538">
        <f t="shared" si="0"/>
        <v>0</v>
      </c>
      <c r="T25" s="538">
        <f t="shared" si="0"/>
        <v>0</v>
      </c>
      <c r="U25" s="538">
        <f t="shared" si="0"/>
        <v>0</v>
      </c>
      <c r="V25" s="538">
        <f t="shared" si="0"/>
        <v>0</v>
      </c>
      <c r="W25" s="538">
        <f t="shared" si="0"/>
        <v>0</v>
      </c>
      <c r="X25" s="539">
        <f t="shared" si="0"/>
        <v>0</v>
      </c>
    </row>
    <row r="26" spans="1:24" ht="15">
      <c r="A26" s="526"/>
      <c r="B26" s="537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40"/>
      <c r="W26" s="540"/>
      <c r="X26" s="541"/>
    </row>
    <row r="27" spans="1:24" ht="12.75">
      <c r="A27" s="1221" t="s">
        <v>346</v>
      </c>
      <c r="B27" s="1222"/>
      <c r="C27" s="542"/>
      <c r="D27" s="542"/>
      <c r="E27" s="542"/>
      <c r="F27" s="542"/>
      <c r="G27" s="542"/>
      <c r="H27" s="542"/>
      <c r="I27" s="542"/>
      <c r="J27" s="542"/>
      <c r="K27" s="542">
        <f>SUM(L27:X27)</f>
        <v>0</v>
      </c>
      <c r="L27" s="542"/>
      <c r="M27" s="542"/>
      <c r="N27" s="542">
        <v>-110</v>
      </c>
      <c r="O27" s="542">
        <v>110</v>
      </c>
      <c r="P27" s="542"/>
      <c r="Q27" s="542"/>
      <c r="R27" s="542"/>
      <c r="S27" s="542"/>
      <c r="T27" s="542"/>
      <c r="U27" s="542"/>
      <c r="V27" s="543"/>
      <c r="W27" s="543"/>
      <c r="X27" s="544"/>
    </row>
    <row r="28" spans="1:24" ht="15">
      <c r="A28" s="526"/>
      <c r="B28" s="537"/>
      <c r="C28" s="528"/>
      <c r="D28" s="528"/>
      <c r="E28" s="528"/>
      <c r="F28" s="528"/>
      <c r="G28" s="528"/>
      <c r="H28" s="528"/>
      <c r="I28" s="528"/>
      <c r="J28" s="528"/>
      <c r="K28" s="542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40"/>
      <c r="W28" s="540"/>
      <c r="X28" s="541"/>
    </row>
    <row r="29" spans="1:24" s="21" customFormat="1" ht="12.75" customHeight="1">
      <c r="A29" s="1223" t="s">
        <v>827</v>
      </c>
      <c r="B29" s="1224"/>
      <c r="C29" s="522"/>
      <c r="D29" s="522"/>
      <c r="E29" s="532"/>
      <c r="F29" s="522"/>
      <c r="G29" s="522"/>
      <c r="H29" s="522"/>
      <c r="I29" s="522"/>
      <c r="J29" s="522"/>
      <c r="K29" s="542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4"/>
      <c r="W29" s="524"/>
      <c r="X29" s="519"/>
    </row>
    <row r="30" spans="1:24" s="21" customFormat="1" ht="15">
      <c r="A30" s="545"/>
      <c r="B30" s="546"/>
      <c r="C30" s="547"/>
      <c r="D30" s="547"/>
      <c r="E30" s="547"/>
      <c r="F30" s="547"/>
      <c r="G30" s="547"/>
      <c r="H30" s="547"/>
      <c r="I30" s="547"/>
      <c r="J30" s="547"/>
      <c r="K30" s="542"/>
      <c r="L30" s="547"/>
      <c r="M30" s="547"/>
      <c r="N30" s="547"/>
      <c r="O30" s="547"/>
      <c r="P30" s="547"/>
      <c r="Q30" s="547"/>
      <c r="R30" s="547"/>
      <c r="S30" s="523"/>
      <c r="T30" s="548"/>
      <c r="U30" s="523"/>
      <c r="V30" s="518"/>
      <c r="W30" s="518"/>
      <c r="X30" s="519"/>
    </row>
    <row r="31" spans="1:24" s="21" customFormat="1" ht="24" customHeight="1">
      <c r="A31" s="549" t="s">
        <v>347</v>
      </c>
      <c r="B31" s="550" t="s">
        <v>348</v>
      </c>
      <c r="C31" s="547"/>
      <c r="D31" s="547"/>
      <c r="E31" s="547"/>
      <c r="F31" s="547"/>
      <c r="G31" s="547"/>
      <c r="H31" s="547"/>
      <c r="I31" s="547"/>
      <c r="J31" s="547"/>
      <c r="K31" s="542">
        <f>SUM(L31:X31)</f>
        <v>0</v>
      </c>
      <c r="L31" s="547"/>
      <c r="M31" s="547"/>
      <c r="N31" s="547"/>
      <c r="O31" s="547"/>
      <c r="P31" s="547"/>
      <c r="Q31" s="547"/>
      <c r="R31" s="547"/>
      <c r="S31" s="516"/>
      <c r="T31" s="548"/>
      <c r="U31" s="523"/>
      <c r="V31" s="518"/>
      <c r="W31" s="518"/>
      <c r="X31" s="519"/>
    </row>
    <row r="32" spans="1:24" ht="15">
      <c r="A32" s="549" t="s">
        <v>349</v>
      </c>
      <c r="B32" s="551" t="s">
        <v>350</v>
      </c>
      <c r="C32" s="547"/>
      <c r="D32" s="547"/>
      <c r="E32" s="547"/>
      <c r="F32" s="547"/>
      <c r="G32" s="547"/>
      <c r="H32" s="547"/>
      <c r="I32" s="547"/>
      <c r="J32" s="547"/>
      <c r="K32" s="552">
        <f>SUM(C32:J32)</f>
        <v>0</v>
      </c>
      <c r="L32" s="547"/>
      <c r="M32" s="547"/>
      <c r="N32" s="547"/>
      <c r="O32" s="547"/>
      <c r="P32" s="547"/>
      <c r="Q32" s="547"/>
      <c r="R32" s="547"/>
      <c r="S32" s="516"/>
      <c r="T32" s="548"/>
      <c r="U32" s="523"/>
      <c r="V32" s="523"/>
      <c r="W32" s="548"/>
      <c r="X32" s="519"/>
    </row>
    <row r="33" spans="1:24" ht="13.5" customHeight="1">
      <c r="A33" s="549" t="s">
        <v>351</v>
      </c>
      <c r="B33" s="550" t="s">
        <v>352</v>
      </c>
      <c r="C33" s="553"/>
      <c r="D33" s="547"/>
      <c r="E33" s="547"/>
      <c r="F33" s="547"/>
      <c r="G33" s="547"/>
      <c r="H33" s="547"/>
      <c r="I33" s="547"/>
      <c r="J33" s="547"/>
      <c r="K33" s="552">
        <f>SUM(C33:J33)</f>
        <v>0</v>
      </c>
      <c r="L33" s="547"/>
      <c r="M33" s="547"/>
      <c r="N33" s="547"/>
      <c r="O33" s="547"/>
      <c r="P33" s="547"/>
      <c r="Q33" s="547"/>
      <c r="R33" s="547"/>
      <c r="S33" s="516"/>
      <c r="T33" s="548"/>
      <c r="U33" s="523"/>
      <c r="V33" s="518"/>
      <c r="W33" s="518"/>
      <c r="X33" s="519"/>
    </row>
    <row r="34" spans="1:24" ht="15">
      <c r="A34" s="554" t="s">
        <v>353</v>
      </c>
      <c r="B34" s="555" t="s">
        <v>354</v>
      </c>
      <c r="C34" s="556"/>
      <c r="D34" s="556"/>
      <c r="E34" s="556"/>
      <c r="F34" s="556"/>
      <c r="G34" s="556"/>
      <c r="H34" s="556"/>
      <c r="I34" s="556"/>
      <c r="J34" s="556"/>
      <c r="K34" s="552">
        <f>SUM(C34:J34)</f>
        <v>0</v>
      </c>
      <c r="L34" s="556"/>
      <c r="M34" s="556"/>
      <c r="N34" s="556"/>
      <c r="O34" s="556"/>
      <c r="P34" s="556"/>
      <c r="Q34" s="556"/>
      <c r="R34" s="556"/>
      <c r="S34" s="557"/>
      <c r="T34" s="558"/>
      <c r="U34" s="523"/>
      <c r="V34" s="559"/>
      <c r="W34" s="559"/>
      <c r="X34" s="560"/>
    </row>
    <row r="35" spans="1:24" ht="15">
      <c r="A35" s="549" t="s">
        <v>355</v>
      </c>
      <c r="B35" s="561" t="s">
        <v>356</v>
      </c>
      <c r="C35" s="523"/>
      <c r="D35" s="553"/>
      <c r="E35" s="562"/>
      <c r="F35" s="562"/>
      <c r="G35" s="562"/>
      <c r="H35" s="562"/>
      <c r="I35" s="553"/>
      <c r="J35" s="523"/>
      <c r="K35" s="552">
        <f>SUM(C35:J35)</f>
        <v>0</v>
      </c>
      <c r="L35" s="553"/>
      <c r="M35" s="553"/>
      <c r="N35" s="553"/>
      <c r="O35" s="562"/>
      <c r="P35" s="553"/>
      <c r="Q35" s="553"/>
      <c r="R35" s="562"/>
      <c r="S35" s="563"/>
      <c r="T35" s="564"/>
      <c r="U35" s="563"/>
      <c r="V35" s="563"/>
      <c r="W35" s="565"/>
      <c r="X35" s="519"/>
    </row>
    <row r="36" spans="1:24" ht="13.5" customHeight="1">
      <c r="A36" s="549" t="s">
        <v>357</v>
      </c>
      <c r="B36" s="561" t="s">
        <v>358</v>
      </c>
      <c r="C36" s="566"/>
      <c r="D36" s="547"/>
      <c r="E36" s="566"/>
      <c r="F36" s="562"/>
      <c r="G36" s="566"/>
      <c r="H36" s="566"/>
      <c r="I36" s="547"/>
      <c r="J36" s="547"/>
      <c r="K36" s="552"/>
      <c r="L36" s="547"/>
      <c r="M36" s="547"/>
      <c r="N36" s="547"/>
      <c r="O36" s="566"/>
      <c r="P36" s="547"/>
      <c r="Q36" s="547"/>
      <c r="R36" s="566"/>
      <c r="S36" s="516"/>
      <c r="T36" s="567"/>
      <c r="U36" s="563"/>
      <c r="V36" s="568"/>
      <c r="W36" s="568"/>
      <c r="X36" s="519"/>
    </row>
    <row r="37" spans="1:24" ht="15">
      <c r="A37" s="549"/>
      <c r="B37" s="561"/>
      <c r="C37" s="566"/>
      <c r="D37" s="547"/>
      <c r="E37" s="547"/>
      <c r="F37" s="553"/>
      <c r="G37" s="566"/>
      <c r="H37" s="566"/>
      <c r="I37" s="547"/>
      <c r="J37" s="547"/>
      <c r="K37" s="552"/>
      <c r="L37" s="547"/>
      <c r="M37" s="547"/>
      <c r="N37" s="547"/>
      <c r="O37" s="547"/>
      <c r="P37" s="547"/>
      <c r="Q37" s="566"/>
      <c r="R37" s="566"/>
      <c r="S37" s="569"/>
      <c r="T37" s="567"/>
      <c r="U37" s="563"/>
      <c r="V37" s="568"/>
      <c r="W37" s="568"/>
      <c r="X37" s="519"/>
    </row>
    <row r="38" spans="1:24" ht="12.75">
      <c r="A38" s="549"/>
      <c r="B38" s="455" t="s">
        <v>986</v>
      </c>
      <c r="C38" s="570">
        <f>SUM(C31:C36)</f>
        <v>0</v>
      </c>
      <c r="D38" s="570">
        <f aca="true" t="shared" si="1" ref="D38:X38">SUM(D31:D36)</f>
        <v>0</v>
      </c>
      <c r="E38" s="570">
        <f t="shared" si="1"/>
        <v>0</v>
      </c>
      <c r="F38" s="570">
        <f t="shared" si="1"/>
        <v>0</v>
      </c>
      <c r="G38" s="570">
        <f t="shared" si="1"/>
        <v>0</v>
      </c>
      <c r="H38" s="570">
        <f t="shared" si="1"/>
        <v>0</v>
      </c>
      <c r="I38" s="570">
        <f t="shared" si="1"/>
        <v>0</v>
      </c>
      <c r="J38" s="570">
        <f t="shared" si="1"/>
        <v>0</v>
      </c>
      <c r="K38" s="570">
        <f t="shared" si="1"/>
        <v>0</v>
      </c>
      <c r="L38" s="570">
        <f>SUM(L31:L36)</f>
        <v>0</v>
      </c>
      <c r="M38" s="570">
        <f t="shared" si="1"/>
        <v>0</v>
      </c>
      <c r="N38" s="570">
        <f t="shared" si="1"/>
        <v>0</v>
      </c>
      <c r="O38" s="570">
        <f t="shared" si="1"/>
        <v>0</v>
      </c>
      <c r="P38" s="570">
        <f t="shared" si="1"/>
        <v>0</v>
      </c>
      <c r="Q38" s="570">
        <f t="shared" si="1"/>
        <v>0</v>
      </c>
      <c r="R38" s="570">
        <f t="shared" si="1"/>
        <v>0</v>
      </c>
      <c r="S38" s="570">
        <f t="shared" si="1"/>
        <v>0</v>
      </c>
      <c r="T38" s="570">
        <f t="shared" si="1"/>
        <v>0</v>
      </c>
      <c r="U38" s="570">
        <f t="shared" si="1"/>
        <v>0</v>
      </c>
      <c r="V38" s="570">
        <f t="shared" si="1"/>
        <v>0</v>
      </c>
      <c r="W38" s="570">
        <f t="shared" si="1"/>
        <v>0</v>
      </c>
      <c r="X38" s="544">
        <f t="shared" si="1"/>
        <v>0</v>
      </c>
    </row>
    <row r="39" spans="1:24" ht="14.25">
      <c r="A39" s="571"/>
      <c r="B39" s="572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4"/>
    </row>
    <row r="40" spans="1:24" ht="14.25">
      <c r="A40" s="1225" t="s">
        <v>359</v>
      </c>
      <c r="B40" s="1224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74"/>
    </row>
    <row r="41" spans="1:24" ht="14.25">
      <c r="A41" s="571"/>
      <c r="B41" s="575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74"/>
    </row>
    <row r="42" spans="1:24" ht="14.25">
      <c r="A42" s="571" t="s">
        <v>360</v>
      </c>
      <c r="B42" s="575" t="s">
        <v>1190</v>
      </c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4"/>
    </row>
    <row r="43" spans="1:24" ht="15">
      <c r="A43" s="571"/>
      <c r="B43" s="576" t="s">
        <v>361</v>
      </c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77"/>
    </row>
    <row r="44" spans="1:24" ht="15">
      <c r="A44" s="571"/>
      <c r="B44" s="576" t="s">
        <v>362</v>
      </c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77"/>
    </row>
    <row r="45" spans="1:24" ht="15">
      <c r="A45" s="571"/>
      <c r="B45" s="576" t="s">
        <v>363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77"/>
    </row>
    <row r="46" spans="1:24" ht="15">
      <c r="A46" s="571"/>
      <c r="B46" s="576" t="s">
        <v>364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77"/>
    </row>
    <row r="47" spans="1:24" ht="15">
      <c r="A47" s="571"/>
      <c r="B47" s="576" t="s">
        <v>365</v>
      </c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77"/>
    </row>
    <row r="48" spans="1:24" ht="15">
      <c r="A48" s="571"/>
      <c r="B48" s="578" t="s">
        <v>366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77"/>
    </row>
    <row r="49" spans="1:24" ht="15">
      <c r="A49" s="571"/>
      <c r="B49" s="578" t="s">
        <v>367</v>
      </c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77"/>
    </row>
    <row r="50" spans="1:24" ht="15">
      <c r="A50" s="571"/>
      <c r="B50" s="578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77"/>
    </row>
    <row r="51" spans="1:24" ht="15">
      <c r="A51" s="571" t="s">
        <v>368</v>
      </c>
      <c r="B51" s="579" t="s">
        <v>832</v>
      </c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77"/>
    </row>
    <row r="52" spans="1:24" ht="15">
      <c r="A52" s="571"/>
      <c r="B52" s="578" t="s">
        <v>369</v>
      </c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77"/>
    </row>
    <row r="53" spans="1:24" ht="15">
      <c r="A53" s="571"/>
      <c r="B53" s="578" t="s">
        <v>370</v>
      </c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77"/>
    </row>
    <row r="54" spans="1:24" ht="15">
      <c r="A54" s="571"/>
      <c r="B54" s="578" t="s">
        <v>371</v>
      </c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77"/>
    </row>
    <row r="55" spans="1:24" ht="15">
      <c r="A55" s="571"/>
      <c r="B55" s="578" t="s">
        <v>372</v>
      </c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77"/>
    </row>
    <row r="56" spans="1:24" ht="15">
      <c r="A56" s="571"/>
      <c r="B56" s="578" t="s">
        <v>373</v>
      </c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77"/>
    </row>
    <row r="57" spans="1:24" ht="14.25">
      <c r="A57" s="571"/>
      <c r="B57" s="578"/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74"/>
    </row>
    <row r="58" spans="1:24" ht="12.75">
      <c r="A58" s="571"/>
      <c r="B58" s="580" t="s">
        <v>986</v>
      </c>
      <c r="C58" s="542">
        <f>SUM(C43:C57)</f>
        <v>0</v>
      </c>
      <c r="D58" s="542">
        <f aca="true" t="shared" si="2" ref="D58:X58">SUM(D43:D57)</f>
        <v>0</v>
      </c>
      <c r="E58" s="542">
        <f t="shared" si="2"/>
        <v>0</v>
      </c>
      <c r="F58" s="542">
        <f t="shared" si="2"/>
        <v>0</v>
      </c>
      <c r="G58" s="542">
        <f t="shared" si="2"/>
        <v>0</v>
      </c>
      <c r="H58" s="542">
        <f t="shared" si="2"/>
        <v>0</v>
      </c>
      <c r="I58" s="542">
        <f t="shared" si="2"/>
        <v>0</v>
      </c>
      <c r="J58" s="542">
        <f t="shared" si="2"/>
        <v>0</v>
      </c>
      <c r="K58" s="542">
        <f>SUM(C58:J58)</f>
        <v>0</v>
      </c>
      <c r="L58" s="542">
        <f t="shared" si="2"/>
        <v>0</v>
      </c>
      <c r="M58" s="542">
        <f t="shared" si="2"/>
        <v>0</v>
      </c>
      <c r="N58" s="542">
        <f t="shared" si="2"/>
        <v>0</v>
      </c>
      <c r="O58" s="542">
        <f t="shared" si="2"/>
        <v>0</v>
      </c>
      <c r="P58" s="542">
        <f t="shared" si="2"/>
        <v>0</v>
      </c>
      <c r="Q58" s="542">
        <f t="shared" si="2"/>
        <v>0</v>
      </c>
      <c r="R58" s="542">
        <f t="shared" si="2"/>
        <v>0</v>
      </c>
      <c r="S58" s="542">
        <f t="shared" si="2"/>
        <v>0</v>
      </c>
      <c r="T58" s="542">
        <f t="shared" si="2"/>
        <v>0</v>
      </c>
      <c r="U58" s="542">
        <f t="shared" si="2"/>
        <v>0</v>
      </c>
      <c r="V58" s="542">
        <f t="shared" si="2"/>
        <v>0</v>
      </c>
      <c r="W58" s="542">
        <f t="shared" si="2"/>
        <v>0</v>
      </c>
      <c r="X58" s="544">
        <f t="shared" si="2"/>
        <v>0</v>
      </c>
    </row>
    <row r="59" spans="1:24" ht="14.25">
      <c r="A59" s="571"/>
      <c r="B59" s="578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4"/>
    </row>
    <row r="60" spans="1:24" ht="15" thickBot="1">
      <c r="A60" s="581"/>
      <c r="B60" s="582" t="s">
        <v>828</v>
      </c>
      <c r="C60" s="583">
        <f>SUM(C25+C27+C38+C58)</f>
        <v>0</v>
      </c>
      <c r="D60" s="583">
        <f aca="true" t="shared" si="3" ref="D60:X60">SUM(D25+D27+D38+D58)</f>
        <v>0</v>
      </c>
      <c r="E60" s="583">
        <f t="shared" si="3"/>
        <v>0</v>
      </c>
      <c r="F60" s="583">
        <f t="shared" si="3"/>
        <v>0</v>
      </c>
      <c r="G60" s="583">
        <f t="shared" si="3"/>
        <v>0</v>
      </c>
      <c r="H60" s="583">
        <f t="shared" si="3"/>
        <v>0</v>
      </c>
      <c r="I60" s="583">
        <f t="shared" si="3"/>
        <v>0</v>
      </c>
      <c r="J60" s="583">
        <f t="shared" si="3"/>
        <v>0</v>
      </c>
      <c r="K60" s="583">
        <f t="shared" si="3"/>
        <v>1969</v>
      </c>
      <c r="L60" s="583">
        <f t="shared" si="3"/>
        <v>0</v>
      </c>
      <c r="M60" s="583">
        <f t="shared" si="3"/>
        <v>0</v>
      </c>
      <c r="N60" s="583">
        <f t="shared" si="3"/>
        <v>-110</v>
      </c>
      <c r="O60" s="583">
        <f t="shared" si="3"/>
        <v>110</v>
      </c>
      <c r="P60" s="583">
        <f t="shared" si="3"/>
        <v>0</v>
      </c>
      <c r="Q60" s="583">
        <f t="shared" si="3"/>
        <v>0</v>
      </c>
      <c r="R60" s="583">
        <f t="shared" si="3"/>
        <v>0</v>
      </c>
      <c r="S60" s="583">
        <f t="shared" si="3"/>
        <v>0</v>
      </c>
      <c r="T60" s="583">
        <f t="shared" si="3"/>
        <v>0</v>
      </c>
      <c r="U60" s="583">
        <f t="shared" si="3"/>
        <v>0</v>
      </c>
      <c r="V60" s="583">
        <f t="shared" si="3"/>
        <v>0</v>
      </c>
      <c r="W60" s="583">
        <f t="shared" si="3"/>
        <v>0</v>
      </c>
      <c r="X60" s="584">
        <f t="shared" si="3"/>
        <v>0</v>
      </c>
    </row>
    <row r="61" ht="13.5" thickTop="1"/>
    <row r="63" ht="14.25" customHeight="1"/>
  </sheetData>
  <mergeCells count="11">
    <mergeCell ref="A7:B7"/>
    <mergeCell ref="A27:B27"/>
    <mergeCell ref="A29:B29"/>
    <mergeCell ref="A40:B40"/>
    <mergeCell ref="A2:X2"/>
    <mergeCell ref="E4:F4"/>
    <mergeCell ref="L4:Q4"/>
    <mergeCell ref="R4:T4"/>
    <mergeCell ref="U4:W4"/>
    <mergeCell ref="X4:X6"/>
    <mergeCell ref="T5:T6"/>
  </mergeCells>
  <printOptions horizontalCentered="1" verticalCentered="1"/>
  <pageMargins left="0" right="0" top="0" bottom="0" header="0.2362204724409449" footer="0.2362204724409449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/>
  <dimension ref="A1:D31"/>
  <sheetViews>
    <sheetView workbookViewId="0" topLeftCell="A1">
      <selection activeCell="D36" sqref="D36"/>
    </sheetView>
  </sheetViews>
  <sheetFormatPr defaultColWidth="9.00390625" defaultRowHeight="12.75"/>
  <cols>
    <col min="1" max="1" width="58.875" style="0" customWidth="1"/>
    <col min="2" max="2" width="11.75390625" style="0" customWidth="1"/>
    <col min="3" max="3" width="14.625" style="0" customWidth="1"/>
    <col min="4" max="4" width="14.125" style="0" customWidth="1"/>
  </cols>
  <sheetData>
    <row r="1" ht="12.75">
      <c r="A1" s="1" t="s">
        <v>99</v>
      </c>
    </row>
    <row r="2" ht="15.75">
      <c r="A2" s="8"/>
    </row>
    <row r="3" ht="12.75">
      <c r="A3" s="327"/>
    </row>
    <row r="4" ht="15.75">
      <c r="A4" s="8"/>
    </row>
    <row r="5" ht="15.75">
      <c r="A5" s="8"/>
    </row>
    <row r="6" spans="1:4" ht="18.75">
      <c r="A6" s="1331" t="s">
        <v>381</v>
      </c>
      <c r="B6" s="1239"/>
      <c r="C6" s="1239"/>
      <c r="D6" s="1239"/>
    </row>
    <row r="7" spans="1:4" ht="18.75">
      <c r="A7" s="1331" t="s">
        <v>120</v>
      </c>
      <c r="B7" s="1239"/>
      <c r="C7" s="1239"/>
      <c r="D7" s="1239"/>
    </row>
    <row r="8" ht="15.75">
      <c r="A8" s="8"/>
    </row>
    <row r="9" ht="15.75">
      <c r="A9" s="8"/>
    </row>
    <row r="10" ht="15.75">
      <c r="A10" s="8"/>
    </row>
    <row r="11" ht="16.5" thickBot="1">
      <c r="A11" s="8"/>
    </row>
    <row r="12" spans="1:4" ht="16.5" thickTop="1">
      <c r="A12" s="328" t="s">
        <v>1189</v>
      </c>
      <c r="B12" s="329" t="s">
        <v>860</v>
      </c>
      <c r="C12" s="339" t="s">
        <v>303</v>
      </c>
      <c r="D12" s="382" t="s">
        <v>374</v>
      </c>
    </row>
    <row r="13" spans="1:4" ht="15" customHeight="1">
      <c r="A13" s="9" t="s">
        <v>100</v>
      </c>
      <c r="B13" s="77">
        <v>210</v>
      </c>
      <c r="C13" s="377">
        <v>210</v>
      </c>
      <c r="D13" s="376">
        <v>278</v>
      </c>
    </row>
    <row r="14" spans="1:4" ht="15" customHeight="1">
      <c r="A14" s="4" t="s">
        <v>101</v>
      </c>
      <c r="B14" s="79">
        <v>23000</v>
      </c>
      <c r="C14" s="377">
        <v>23000</v>
      </c>
      <c r="D14" s="376">
        <v>19868</v>
      </c>
    </row>
    <row r="15" spans="1:4" ht="15" customHeight="1">
      <c r="A15" s="4" t="s">
        <v>102</v>
      </c>
      <c r="B15" s="79">
        <v>1300</v>
      </c>
      <c r="C15" s="377">
        <v>1300</v>
      </c>
      <c r="D15" s="376">
        <v>1126</v>
      </c>
    </row>
    <row r="16" spans="1:4" ht="15" customHeight="1">
      <c r="A16" s="4" t="s">
        <v>103</v>
      </c>
      <c r="B16" s="79">
        <v>2500</v>
      </c>
      <c r="C16" s="377">
        <v>2500</v>
      </c>
      <c r="D16" s="376">
        <v>2422</v>
      </c>
    </row>
    <row r="17" spans="1:4" ht="15" customHeight="1">
      <c r="A17" s="4" t="s">
        <v>104</v>
      </c>
      <c r="B17" s="79">
        <v>10000</v>
      </c>
      <c r="C17" s="377">
        <v>9000</v>
      </c>
      <c r="D17" s="376">
        <v>9970</v>
      </c>
    </row>
    <row r="18" spans="1:4" ht="15" customHeight="1">
      <c r="A18" s="4" t="s">
        <v>273</v>
      </c>
      <c r="B18" s="79">
        <v>52440</v>
      </c>
      <c r="C18" s="377">
        <v>48930</v>
      </c>
      <c r="D18" s="376">
        <v>47121</v>
      </c>
    </row>
    <row r="19" spans="1:4" ht="15" customHeight="1">
      <c r="A19" s="330" t="s">
        <v>105</v>
      </c>
      <c r="B19" s="331"/>
      <c r="C19" s="385"/>
      <c r="D19" s="383"/>
    </row>
    <row r="20" spans="1:4" ht="15" customHeight="1">
      <c r="A20" s="330" t="s">
        <v>108</v>
      </c>
      <c r="B20" s="331">
        <v>16000</v>
      </c>
      <c r="C20" s="415">
        <v>16000</v>
      </c>
      <c r="D20" s="384">
        <v>14863</v>
      </c>
    </row>
    <row r="21" spans="1:4" ht="15" customHeight="1">
      <c r="A21" s="330" t="s">
        <v>109</v>
      </c>
      <c r="B21" s="331">
        <v>15000</v>
      </c>
      <c r="C21" s="415">
        <v>12000</v>
      </c>
      <c r="D21" s="384">
        <v>12992</v>
      </c>
    </row>
    <row r="22" spans="1:4" ht="15" customHeight="1">
      <c r="A22" s="330" t="s">
        <v>110</v>
      </c>
      <c r="B22" s="331">
        <v>6000</v>
      </c>
      <c r="C22" s="415">
        <v>6000</v>
      </c>
      <c r="D22" s="384">
        <v>5985</v>
      </c>
    </row>
    <row r="23" spans="1:4" ht="15" customHeight="1">
      <c r="A23" s="330" t="s">
        <v>111</v>
      </c>
      <c r="B23" s="331">
        <v>5000</v>
      </c>
      <c r="C23" s="415">
        <v>5000</v>
      </c>
      <c r="D23" s="384">
        <v>8854</v>
      </c>
    </row>
    <row r="24" spans="1:4" ht="15" customHeight="1">
      <c r="A24" s="330" t="s">
        <v>112</v>
      </c>
      <c r="B24" s="331"/>
      <c r="C24" s="415">
        <v>208</v>
      </c>
      <c r="D24" s="384">
        <v>260</v>
      </c>
    </row>
    <row r="25" spans="1:4" ht="15" customHeight="1">
      <c r="A25" s="4" t="s">
        <v>113</v>
      </c>
      <c r="B25" s="79"/>
      <c r="C25" s="416">
        <v>2404</v>
      </c>
      <c r="D25" s="375">
        <v>2423</v>
      </c>
    </row>
    <row r="26" spans="1:4" ht="15" customHeight="1">
      <c r="A26" s="332" t="s">
        <v>114</v>
      </c>
      <c r="B26" s="333">
        <f>SUM(B13:B23)</f>
        <v>131450</v>
      </c>
      <c r="C26" s="417">
        <f>SUM(C13:C25)</f>
        <v>126552</v>
      </c>
      <c r="D26" s="639">
        <f>SUM(D13:D25)</f>
        <v>126162</v>
      </c>
    </row>
    <row r="27" spans="1:4" ht="15" customHeight="1">
      <c r="A27" s="4" t="s">
        <v>115</v>
      </c>
      <c r="B27" s="79">
        <v>200</v>
      </c>
      <c r="C27" s="377">
        <v>200</v>
      </c>
      <c r="D27" s="376">
        <v>740</v>
      </c>
    </row>
    <row r="28" spans="1:4" ht="15" customHeight="1">
      <c r="A28" s="4" t="s">
        <v>116</v>
      </c>
      <c r="B28" s="79">
        <v>5000</v>
      </c>
      <c r="C28" s="377">
        <v>9000</v>
      </c>
      <c r="D28" s="376">
        <v>8788</v>
      </c>
    </row>
    <row r="29" spans="1:4" ht="15" customHeight="1">
      <c r="A29" s="332" t="s">
        <v>117</v>
      </c>
      <c r="B29" s="333">
        <f>SUM(B27:B28)</f>
        <v>5200</v>
      </c>
      <c r="C29" s="418">
        <f>SUM(C27:C28)</f>
        <v>9200</v>
      </c>
      <c r="D29" s="640">
        <f>SUM(D27:D28)</f>
        <v>9528</v>
      </c>
    </row>
    <row r="30" spans="1:4" ht="15" customHeight="1">
      <c r="A30" s="4" t="s">
        <v>382</v>
      </c>
      <c r="B30" s="79"/>
      <c r="C30" s="377"/>
      <c r="D30" s="376">
        <v>86</v>
      </c>
    </row>
    <row r="31" spans="1:4" ht="17.25" customHeight="1" thickBot="1">
      <c r="A31" s="66" t="s">
        <v>118</v>
      </c>
      <c r="B31" s="334">
        <f>SUM(B29,B26)</f>
        <v>136650</v>
      </c>
      <c r="C31" s="419">
        <f>SUM(C29,C26)</f>
        <v>135752</v>
      </c>
      <c r="D31" s="414">
        <f>SUM(D26+D29+D30)</f>
        <v>135776</v>
      </c>
    </row>
    <row r="32" ht="13.5" thickTop="1"/>
  </sheetData>
  <mergeCells count="2">
    <mergeCell ref="A6:D6"/>
    <mergeCell ref="A7:D7"/>
  </mergeCells>
  <printOptions horizontalCentered="1"/>
  <pageMargins left="0.35433070866141736" right="0.15748031496062992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0"/>
  <dimension ref="A1:D6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3.375" style="0" customWidth="1"/>
    <col min="2" max="2" width="11.875" style="0" customWidth="1"/>
    <col min="3" max="3" width="14.125" style="0" customWidth="1"/>
    <col min="4" max="4" width="14.875" style="0" customWidth="1"/>
  </cols>
  <sheetData>
    <row r="1" ht="12.75">
      <c r="A1" s="1" t="s">
        <v>119</v>
      </c>
    </row>
    <row r="2" ht="15" customHeight="1">
      <c r="A2" s="8"/>
    </row>
    <row r="3" spans="1:4" ht="15.75">
      <c r="A3" s="1330" t="s">
        <v>239</v>
      </c>
      <c r="B3" s="1259"/>
      <c r="C3" s="1239"/>
      <c r="D3" s="1239"/>
    </row>
    <row r="4" spans="1:4" ht="15.75">
      <c r="A4" s="1332" t="s">
        <v>120</v>
      </c>
      <c r="B4" s="1333"/>
      <c r="C4" s="1334"/>
      <c r="D4" s="1239"/>
    </row>
    <row r="5" spans="1:3" ht="16.5" thickBot="1">
      <c r="A5" s="335"/>
      <c r="B5" s="336"/>
      <c r="C5" s="337"/>
    </row>
    <row r="6" spans="1:4" ht="15" customHeight="1" thickTop="1">
      <c r="A6" s="338"/>
      <c r="B6" s="411" t="s">
        <v>902</v>
      </c>
      <c r="C6" s="339" t="s">
        <v>303</v>
      </c>
      <c r="D6" s="382" t="s">
        <v>374</v>
      </c>
    </row>
    <row r="7" spans="1:4" ht="15" customHeight="1">
      <c r="A7" s="5" t="s">
        <v>121</v>
      </c>
      <c r="B7" s="340"/>
      <c r="C7" s="387"/>
      <c r="D7" s="386"/>
    </row>
    <row r="8" spans="1:4" ht="15" customHeight="1">
      <c r="A8" s="4" t="s">
        <v>122</v>
      </c>
      <c r="B8" s="79">
        <v>60000</v>
      </c>
      <c r="C8" s="377">
        <v>60000</v>
      </c>
      <c r="D8" s="376">
        <v>60000</v>
      </c>
    </row>
    <row r="9" spans="1:4" ht="15" customHeight="1">
      <c r="A9" s="4" t="s">
        <v>123</v>
      </c>
      <c r="B9" s="79">
        <v>360</v>
      </c>
      <c r="C9" s="377">
        <v>360</v>
      </c>
      <c r="D9" s="376"/>
    </row>
    <row r="10" spans="1:4" ht="15" customHeight="1">
      <c r="A10" s="4" t="s">
        <v>124</v>
      </c>
      <c r="B10" s="79">
        <v>900</v>
      </c>
      <c r="C10" s="377">
        <v>4200</v>
      </c>
      <c r="D10" s="376">
        <v>3200</v>
      </c>
    </row>
    <row r="11" spans="1:4" ht="15" customHeight="1">
      <c r="A11" s="4" t="s">
        <v>125</v>
      </c>
      <c r="B11" s="79">
        <v>4000</v>
      </c>
      <c r="C11" s="377">
        <v>4000</v>
      </c>
      <c r="D11" s="376">
        <v>4000</v>
      </c>
    </row>
    <row r="12" spans="1:4" ht="15" customHeight="1">
      <c r="A12" s="4" t="s">
        <v>126</v>
      </c>
      <c r="B12" s="79">
        <v>1300</v>
      </c>
      <c r="C12" s="377">
        <v>1300</v>
      </c>
      <c r="D12" s="376">
        <v>1000</v>
      </c>
    </row>
    <row r="13" spans="1:4" ht="15" customHeight="1">
      <c r="A13" s="4" t="s">
        <v>127</v>
      </c>
      <c r="B13" s="79">
        <v>300</v>
      </c>
      <c r="C13" s="377">
        <v>300</v>
      </c>
      <c r="D13" s="376">
        <v>300</v>
      </c>
    </row>
    <row r="14" spans="1:4" ht="17.25" customHeight="1">
      <c r="A14" s="4" t="s">
        <v>128</v>
      </c>
      <c r="B14" s="79">
        <v>4000</v>
      </c>
      <c r="C14" s="377">
        <v>4000</v>
      </c>
      <c r="D14" s="376">
        <v>3486</v>
      </c>
    </row>
    <row r="15" spans="1:4" ht="15" customHeight="1">
      <c r="A15" s="4" t="s">
        <v>129</v>
      </c>
      <c r="B15" s="79">
        <v>300</v>
      </c>
      <c r="C15" s="377">
        <v>300</v>
      </c>
      <c r="D15" s="376">
        <v>300</v>
      </c>
    </row>
    <row r="16" spans="1:4" ht="15" customHeight="1">
      <c r="A16" s="9" t="s">
        <v>130</v>
      </c>
      <c r="B16" s="79">
        <v>500</v>
      </c>
      <c r="C16" s="377">
        <v>500</v>
      </c>
      <c r="D16" s="376">
        <v>500</v>
      </c>
    </row>
    <row r="17" spans="1:4" ht="15.75">
      <c r="A17" s="4" t="s">
        <v>131</v>
      </c>
      <c r="B17" s="79">
        <v>4000</v>
      </c>
      <c r="C17" s="377">
        <v>1775</v>
      </c>
      <c r="D17" s="376">
        <v>1706</v>
      </c>
    </row>
    <row r="18" spans="1:4" ht="15" customHeight="1">
      <c r="A18" s="4" t="s">
        <v>132</v>
      </c>
      <c r="B18" s="79">
        <v>1600</v>
      </c>
      <c r="C18" s="377">
        <v>1600</v>
      </c>
      <c r="D18" s="376">
        <v>1600</v>
      </c>
    </row>
    <row r="19" spans="1:4" ht="15" customHeight="1">
      <c r="A19" s="4" t="s">
        <v>133</v>
      </c>
      <c r="B19" s="79">
        <v>1500</v>
      </c>
      <c r="C19" s="377">
        <v>1500</v>
      </c>
      <c r="D19" s="376">
        <v>1500</v>
      </c>
    </row>
    <row r="20" spans="1:4" ht="15" customHeight="1">
      <c r="A20" s="4" t="s">
        <v>134</v>
      </c>
      <c r="B20" s="79">
        <v>1500</v>
      </c>
      <c r="C20" s="377">
        <v>1500</v>
      </c>
      <c r="D20" s="376">
        <v>1500</v>
      </c>
    </row>
    <row r="21" spans="1:4" ht="15.75" customHeight="1">
      <c r="A21" s="4" t="s">
        <v>135</v>
      </c>
      <c r="B21" s="79">
        <v>500</v>
      </c>
      <c r="C21" s="377">
        <v>500</v>
      </c>
      <c r="D21" s="376">
        <v>500</v>
      </c>
    </row>
    <row r="22" spans="1:4" ht="15" customHeight="1">
      <c r="A22" s="4" t="s">
        <v>136</v>
      </c>
      <c r="B22" s="79">
        <v>2816</v>
      </c>
      <c r="C22" s="377">
        <v>2816</v>
      </c>
      <c r="D22" s="376">
        <v>2816</v>
      </c>
    </row>
    <row r="23" spans="1:4" ht="15" customHeight="1">
      <c r="A23" s="4" t="s">
        <v>137</v>
      </c>
      <c r="B23" s="79">
        <v>3000</v>
      </c>
      <c r="C23" s="377">
        <v>1240</v>
      </c>
      <c r="D23" s="376">
        <v>885</v>
      </c>
    </row>
    <row r="24" spans="1:4" ht="15" customHeight="1">
      <c r="A24" s="4" t="s">
        <v>138</v>
      </c>
      <c r="B24" s="79">
        <v>14000</v>
      </c>
      <c r="C24" s="377">
        <v>14000</v>
      </c>
      <c r="D24" s="376">
        <v>14000</v>
      </c>
    </row>
    <row r="25" spans="1:4" ht="15" customHeight="1">
      <c r="A25" s="4" t="s">
        <v>139</v>
      </c>
      <c r="B25" s="79">
        <v>1200</v>
      </c>
      <c r="C25" s="377">
        <v>1200</v>
      </c>
      <c r="D25" s="376">
        <v>1200</v>
      </c>
    </row>
    <row r="26" spans="1:4" ht="15" customHeight="1">
      <c r="A26" s="4" t="s">
        <v>140</v>
      </c>
      <c r="B26" s="79">
        <v>3000</v>
      </c>
      <c r="C26" s="377">
        <v>3000</v>
      </c>
      <c r="D26" s="376">
        <v>3000</v>
      </c>
    </row>
    <row r="27" spans="1:4" ht="15" customHeight="1">
      <c r="A27" s="4" t="s">
        <v>141</v>
      </c>
      <c r="B27" s="79">
        <v>1600</v>
      </c>
      <c r="C27" s="377">
        <v>1600</v>
      </c>
      <c r="D27" s="376">
        <v>800</v>
      </c>
    </row>
    <row r="28" spans="1:4" ht="15" customHeight="1">
      <c r="A28" s="330" t="s">
        <v>142</v>
      </c>
      <c r="B28" s="331">
        <v>3000</v>
      </c>
      <c r="C28" s="377">
        <v>3000</v>
      </c>
      <c r="D28" s="376">
        <v>3000</v>
      </c>
    </row>
    <row r="29" spans="1:4" ht="15" customHeight="1">
      <c r="A29" s="9" t="s">
        <v>143</v>
      </c>
      <c r="B29" s="341">
        <v>2000</v>
      </c>
      <c r="C29" s="377">
        <v>2000</v>
      </c>
      <c r="D29" s="376">
        <v>2000</v>
      </c>
    </row>
    <row r="30" spans="1:4" ht="15" customHeight="1">
      <c r="A30" s="9" t="s">
        <v>144</v>
      </c>
      <c r="B30" s="341">
        <v>350</v>
      </c>
      <c r="C30" s="377">
        <v>350</v>
      </c>
      <c r="D30" s="376">
        <v>350</v>
      </c>
    </row>
    <row r="31" spans="1:4" ht="15" customHeight="1">
      <c r="A31" s="4" t="s">
        <v>145</v>
      </c>
      <c r="B31" s="186">
        <v>250</v>
      </c>
      <c r="C31" s="377">
        <v>250</v>
      </c>
      <c r="D31" s="376">
        <v>250</v>
      </c>
    </row>
    <row r="32" spans="1:4" ht="15" customHeight="1">
      <c r="A32" s="4" t="s">
        <v>161</v>
      </c>
      <c r="B32" s="331">
        <v>20000</v>
      </c>
      <c r="C32" s="377">
        <v>20000</v>
      </c>
      <c r="D32" s="376">
        <v>19622</v>
      </c>
    </row>
    <row r="33" spans="1:4" ht="15" customHeight="1">
      <c r="A33" s="4" t="s">
        <v>146</v>
      </c>
      <c r="B33" s="342">
        <v>23000</v>
      </c>
      <c r="C33" s="377">
        <v>27000</v>
      </c>
      <c r="D33" s="376">
        <v>27000</v>
      </c>
    </row>
    <row r="34" spans="1:4" ht="15" customHeight="1">
      <c r="A34" s="4" t="s">
        <v>147</v>
      </c>
      <c r="B34" s="342">
        <v>500</v>
      </c>
      <c r="C34" s="377">
        <v>300</v>
      </c>
      <c r="D34" s="376">
        <v>300</v>
      </c>
    </row>
    <row r="35" spans="1:4" ht="15" customHeight="1">
      <c r="A35" s="4" t="s">
        <v>148</v>
      </c>
      <c r="B35" s="342">
        <v>8000</v>
      </c>
      <c r="C35" s="377">
        <v>8000</v>
      </c>
      <c r="D35" s="376">
        <v>3000</v>
      </c>
    </row>
    <row r="36" spans="1:4" ht="15" customHeight="1">
      <c r="A36" s="4" t="s">
        <v>149</v>
      </c>
      <c r="B36" s="342">
        <v>3000</v>
      </c>
      <c r="C36" s="377">
        <v>3000</v>
      </c>
      <c r="D36" s="376">
        <v>3000</v>
      </c>
    </row>
    <row r="37" spans="1:4" ht="15.75">
      <c r="A37" s="4" t="s">
        <v>150</v>
      </c>
      <c r="B37" s="342">
        <v>300</v>
      </c>
      <c r="C37" s="377">
        <v>300</v>
      </c>
      <c r="D37" s="376">
        <v>300</v>
      </c>
    </row>
    <row r="38" spans="1:4" ht="15.75">
      <c r="A38" s="4" t="s">
        <v>151</v>
      </c>
      <c r="B38" s="342">
        <v>1500</v>
      </c>
      <c r="C38" s="377">
        <v>1500</v>
      </c>
      <c r="D38" s="376">
        <v>1500</v>
      </c>
    </row>
    <row r="39" spans="1:4" ht="15.75">
      <c r="A39" s="4" t="s">
        <v>152</v>
      </c>
      <c r="B39" s="342">
        <v>150</v>
      </c>
      <c r="C39" s="377">
        <v>150</v>
      </c>
      <c r="D39" s="376"/>
    </row>
    <row r="40" spans="1:4" ht="15.75">
      <c r="A40" s="4" t="s">
        <v>274</v>
      </c>
      <c r="B40" s="342"/>
      <c r="C40" s="377">
        <v>40</v>
      </c>
      <c r="D40" s="376">
        <v>40</v>
      </c>
    </row>
    <row r="41" spans="1:4" ht="15.75">
      <c r="A41" s="4" t="s">
        <v>290</v>
      </c>
      <c r="B41" s="342"/>
      <c r="C41" s="377">
        <v>110</v>
      </c>
      <c r="D41" s="376"/>
    </row>
    <row r="42" spans="1:4" ht="15.75">
      <c r="A42" s="4" t="s">
        <v>153</v>
      </c>
      <c r="B42" s="342">
        <v>100</v>
      </c>
      <c r="C42" s="377">
        <v>100</v>
      </c>
      <c r="D42" s="376">
        <v>100</v>
      </c>
    </row>
    <row r="43" spans="1:4" ht="15.75">
      <c r="A43" s="4" t="s">
        <v>160</v>
      </c>
      <c r="B43" s="342">
        <v>600</v>
      </c>
      <c r="C43" s="377">
        <v>600</v>
      </c>
      <c r="D43" s="376">
        <v>600</v>
      </c>
    </row>
    <row r="44" spans="1:4" ht="15.75">
      <c r="A44" s="4" t="s">
        <v>154</v>
      </c>
      <c r="B44" s="342"/>
      <c r="C44" s="377">
        <v>6</v>
      </c>
      <c r="D44" s="376">
        <v>6</v>
      </c>
    </row>
    <row r="45" spans="1:4" ht="15.75">
      <c r="A45" s="4" t="s">
        <v>155</v>
      </c>
      <c r="B45" s="342"/>
      <c r="C45" s="377">
        <v>2595</v>
      </c>
      <c r="D45" s="376">
        <v>2595</v>
      </c>
    </row>
    <row r="46" spans="1:4" ht="15.75">
      <c r="A46" s="4" t="s">
        <v>268</v>
      </c>
      <c r="B46" s="342"/>
      <c r="C46" s="377">
        <v>970</v>
      </c>
      <c r="D46" s="376">
        <v>970</v>
      </c>
    </row>
    <row r="47" spans="1:4" ht="15.75">
      <c r="A47" s="4" t="s">
        <v>244</v>
      </c>
      <c r="B47" s="342"/>
      <c r="C47" s="377"/>
      <c r="D47" s="376">
        <v>69</v>
      </c>
    </row>
    <row r="48" spans="1:4" ht="15.75">
      <c r="A48" s="4" t="s">
        <v>243</v>
      </c>
      <c r="B48" s="342"/>
      <c r="C48" s="377"/>
      <c r="D48" s="376">
        <v>1770</v>
      </c>
    </row>
    <row r="49" spans="1:4" ht="15.75">
      <c r="A49" s="4" t="s">
        <v>227</v>
      </c>
      <c r="B49" s="342"/>
      <c r="C49" s="377">
        <v>3000</v>
      </c>
      <c r="D49" s="376">
        <v>3000</v>
      </c>
    </row>
    <row r="50" spans="1:4" ht="15.75">
      <c r="A50" s="4" t="s">
        <v>242</v>
      </c>
      <c r="B50" s="342"/>
      <c r="C50" s="377"/>
      <c r="D50" s="376">
        <v>150</v>
      </c>
    </row>
    <row r="51" spans="1:4" ht="15.75">
      <c r="A51" s="4" t="s">
        <v>276</v>
      </c>
      <c r="B51" s="342"/>
      <c r="C51" s="377">
        <v>1200</v>
      </c>
      <c r="D51" s="376">
        <v>1200</v>
      </c>
    </row>
    <row r="52" spans="1:4" ht="15.75">
      <c r="A52" s="4" t="s">
        <v>245</v>
      </c>
      <c r="B52" s="342"/>
      <c r="C52" s="377"/>
      <c r="D52" s="376">
        <v>400</v>
      </c>
    </row>
    <row r="53" spans="1:4" ht="15.75">
      <c r="A53" s="4" t="s">
        <v>246</v>
      </c>
      <c r="B53" s="342"/>
      <c r="C53" s="377"/>
      <c r="D53" s="376">
        <v>36</v>
      </c>
    </row>
    <row r="54" spans="1:4" ht="15.75">
      <c r="A54" s="4" t="s">
        <v>383</v>
      </c>
      <c r="B54" s="342"/>
      <c r="C54" s="377"/>
      <c r="D54" s="376">
        <v>742</v>
      </c>
    </row>
    <row r="55" spans="1:4" ht="15" customHeight="1">
      <c r="A55" s="5" t="s">
        <v>986</v>
      </c>
      <c r="B55" s="343">
        <f>SUM(B8:B43)</f>
        <v>169126</v>
      </c>
      <c r="C55" s="379">
        <f>SUM(C8:C53)</f>
        <v>180162</v>
      </c>
      <c r="D55" s="378">
        <f>SUM(D8:D54)</f>
        <v>174293</v>
      </c>
    </row>
    <row r="56" spans="1:4" ht="15" customHeight="1">
      <c r="A56" s="4"/>
      <c r="B56" s="77"/>
      <c r="C56" s="377"/>
      <c r="D56" s="376"/>
    </row>
    <row r="57" spans="1:4" ht="15" customHeight="1">
      <c r="A57" s="5" t="s">
        <v>156</v>
      </c>
      <c r="B57" s="79"/>
      <c r="C57" s="377"/>
      <c r="D57" s="376"/>
    </row>
    <row r="58" spans="1:4" ht="15" customHeight="1">
      <c r="A58" s="4" t="s">
        <v>157</v>
      </c>
      <c r="B58" s="79">
        <v>17760</v>
      </c>
      <c r="C58" s="377">
        <v>17760</v>
      </c>
      <c r="D58" s="376">
        <v>17760</v>
      </c>
    </row>
    <row r="59" spans="1:4" ht="15" customHeight="1">
      <c r="A59" s="4" t="s">
        <v>158</v>
      </c>
      <c r="B59" s="79">
        <v>15000</v>
      </c>
      <c r="C59" s="377"/>
      <c r="D59" s="376"/>
    </row>
    <row r="60" spans="1:4" ht="15" customHeight="1">
      <c r="A60" s="4" t="s">
        <v>159</v>
      </c>
      <c r="B60" s="79">
        <v>1000</v>
      </c>
      <c r="C60" s="377">
        <v>1000</v>
      </c>
      <c r="D60" s="376">
        <v>1000</v>
      </c>
    </row>
    <row r="61" spans="1:4" ht="15" customHeight="1">
      <c r="A61" s="4" t="s">
        <v>387</v>
      </c>
      <c r="B61" s="79"/>
      <c r="C61" s="377">
        <v>2895</v>
      </c>
      <c r="D61" s="376">
        <v>2864</v>
      </c>
    </row>
    <row r="62" spans="1:4" ht="15" customHeight="1">
      <c r="A62" s="4" t="s">
        <v>388</v>
      </c>
      <c r="B62" s="79"/>
      <c r="C62" s="377">
        <v>500</v>
      </c>
      <c r="D62" s="376">
        <v>200</v>
      </c>
    </row>
    <row r="63" spans="1:4" ht="15" customHeight="1">
      <c r="A63" s="4" t="s">
        <v>247</v>
      </c>
      <c r="B63" s="79"/>
      <c r="C63" s="377">
        <v>301</v>
      </c>
      <c r="D63" s="376">
        <v>301</v>
      </c>
    </row>
    <row r="64" spans="1:4" ht="15" customHeight="1">
      <c r="A64" s="4" t="s">
        <v>389</v>
      </c>
      <c r="B64" s="79"/>
      <c r="C64" s="377">
        <v>1000</v>
      </c>
      <c r="D64" s="376">
        <v>1000</v>
      </c>
    </row>
    <row r="65" spans="1:4" ht="15" customHeight="1">
      <c r="A65" s="4" t="s">
        <v>248</v>
      </c>
      <c r="B65" s="79"/>
      <c r="C65" s="377"/>
      <c r="D65" s="376">
        <v>300</v>
      </c>
    </row>
    <row r="66" spans="1:4" ht="15" customHeight="1">
      <c r="A66" s="5" t="s">
        <v>986</v>
      </c>
      <c r="B66" s="82">
        <f>SUM(B58:B60)</f>
        <v>33760</v>
      </c>
      <c r="C66" s="381">
        <f>SUM(C58:C65)</f>
        <v>23456</v>
      </c>
      <c r="D66" s="380">
        <f>SUM(D58:D65)</f>
        <v>23425</v>
      </c>
    </row>
    <row r="67" spans="1:4" ht="15" customHeight="1" thickBot="1">
      <c r="A67" s="344" t="s">
        <v>828</v>
      </c>
      <c r="B67" s="86">
        <f>SUM(B55+B66)</f>
        <v>202886</v>
      </c>
      <c r="C67" s="388">
        <f>SUM(C55+C66)</f>
        <v>203618</v>
      </c>
      <c r="D67" s="412">
        <f>SUM(D55+D66)</f>
        <v>197718</v>
      </c>
    </row>
    <row r="68" ht="13.5" thickTop="1"/>
  </sheetData>
  <mergeCells count="2">
    <mergeCell ref="A3:D3"/>
    <mergeCell ref="A4:D4"/>
  </mergeCells>
  <printOptions horizontalCentered="1"/>
  <pageMargins left="0.31496062992125984" right="0.1968503937007874" top="0.29" bottom="0.28" header="0.19" footer="0.2362204724409449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1"/>
  <dimension ref="A1:H53"/>
  <sheetViews>
    <sheetView workbookViewId="0" topLeftCell="B34">
      <selection activeCell="A44" sqref="A44:E44"/>
    </sheetView>
  </sheetViews>
  <sheetFormatPr defaultColWidth="9.00390625" defaultRowHeight="12.75"/>
  <cols>
    <col min="1" max="4" width="9.125" style="345" customWidth="1"/>
    <col min="5" max="5" width="38.125" style="345" customWidth="1"/>
    <col min="6" max="6" width="10.625" style="345" customWidth="1"/>
    <col min="7" max="7" width="13.25390625" style="345" customWidth="1"/>
    <col min="8" max="8" width="12.00390625" style="345" customWidth="1"/>
    <col min="9" max="16384" width="9.125" style="345" customWidth="1"/>
  </cols>
  <sheetData>
    <row r="1" ht="15">
      <c r="A1" s="345" t="s">
        <v>162</v>
      </c>
    </row>
    <row r="3" spans="1:8" ht="15">
      <c r="A3" s="1338" t="s">
        <v>218</v>
      </c>
      <c r="B3" s="1338"/>
      <c r="C3" s="1338"/>
      <c r="D3" s="1338"/>
      <c r="E3" s="1338"/>
      <c r="F3" s="1338"/>
      <c r="G3" s="1239"/>
      <c r="H3" s="1239"/>
    </row>
    <row r="4" spans="1:6" ht="15">
      <c r="A4" s="129"/>
      <c r="B4" s="129"/>
      <c r="C4" s="129"/>
      <c r="D4" s="129"/>
      <c r="E4" s="129"/>
      <c r="F4" s="129"/>
    </row>
    <row r="5" spans="1:6" ht="15.75" thickBot="1">
      <c r="A5" s="129"/>
      <c r="B5" s="129"/>
      <c r="C5" s="129"/>
      <c r="D5" s="129"/>
      <c r="E5" s="129"/>
      <c r="F5" s="129"/>
    </row>
    <row r="6" spans="1:8" ht="15.75" thickTop="1">
      <c r="A6" s="1342"/>
      <c r="B6" s="1343"/>
      <c r="C6" s="1343"/>
      <c r="D6" s="1343"/>
      <c r="E6" s="1344"/>
      <c r="F6" s="413" t="s">
        <v>860</v>
      </c>
      <c r="G6" s="346" t="s">
        <v>303</v>
      </c>
      <c r="H6" s="389" t="s">
        <v>374</v>
      </c>
    </row>
    <row r="7" spans="1:8" ht="15">
      <c r="A7" s="347" t="s">
        <v>163</v>
      </c>
      <c r="B7" s="348"/>
      <c r="C7" s="348"/>
      <c r="D7" s="348"/>
      <c r="E7" s="349"/>
      <c r="F7" s="350"/>
      <c r="G7" s="394"/>
      <c r="H7" s="390"/>
    </row>
    <row r="8" spans="1:8" ht="15">
      <c r="A8" s="1339" t="s">
        <v>164</v>
      </c>
      <c r="B8" s="1340"/>
      <c r="C8" s="1340"/>
      <c r="D8" s="1340"/>
      <c r="E8" s="1341"/>
      <c r="F8" s="351">
        <v>500</v>
      </c>
      <c r="G8" s="353">
        <v>500</v>
      </c>
      <c r="H8" s="391"/>
    </row>
    <row r="9" spans="1:8" ht="15">
      <c r="A9" s="1339" t="s">
        <v>169</v>
      </c>
      <c r="B9" s="1340"/>
      <c r="C9" s="1340"/>
      <c r="D9" s="1340"/>
      <c r="E9" s="1341"/>
      <c r="F9" s="352">
        <v>1800</v>
      </c>
      <c r="G9" s="353">
        <v>1800</v>
      </c>
      <c r="H9" s="391"/>
    </row>
    <row r="10" spans="1:8" ht="15">
      <c r="A10" s="1339" t="s">
        <v>170</v>
      </c>
      <c r="B10" s="1340"/>
      <c r="C10" s="1340"/>
      <c r="D10" s="1340"/>
      <c r="E10" s="1341"/>
      <c r="F10" s="351">
        <v>14977</v>
      </c>
      <c r="G10" s="353">
        <v>14977</v>
      </c>
      <c r="H10" s="391">
        <v>14965</v>
      </c>
    </row>
    <row r="11" spans="1:8" ht="15">
      <c r="A11" s="1339" t="s">
        <v>171</v>
      </c>
      <c r="B11" s="1340"/>
      <c r="C11" s="1340"/>
      <c r="D11" s="1340"/>
      <c r="E11" s="1341"/>
      <c r="F11" s="351">
        <v>170765</v>
      </c>
      <c r="G11" s="353">
        <v>170765</v>
      </c>
      <c r="H11" s="391">
        <v>170565</v>
      </c>
    </row>
    <row r="12" spans="1:8" ht="15">
      <c r="A12" s="1339" t="s">
        <v>172</v>
      </c>
      <c r="B12" s="1340"/>
      <c r="C12" s="1340"/>
      <c r="D12" s="1340"/>
      <c r="E12" s="1341"/>
      <c r="F12" s="352">
        <v>6600</v>
      </c>
      <c r="G12" s="353">
        <v>6600</v>
      </c>
      <c r="H12" s="391"/>
    </row>
    <row r="13" spans="1:8" ht="15">
      <c r="A13" s="1339" t="s">
        <v>173</v>
      </c>
      <c r="B13" s="1340"/>
      <c r="C13" s="1340"/>
      <c r="D13" s="1340"/>
      <c r="E13" s="1341"/>
      <c r="F13" s="351"/>
      <c r="G13" s="353"/>
      <c r="H13" s="391"/>
    </row>
    <row r="14" spans="1:8" ht="15">
      <c r="A14" s="1339" t="s">
        <v>174</v>
      </c>
      <c r="B14" s="1340"/>
      <c r="C14" s="1340"/>
      <c r="D14" s="1340"/>
      <c r="E14" s="1341"/>
      <c r="F14" s="352">
        <v>10734</v>
      </c>
      <c r="G14" s="353">
        <v>2518</v>
      </c>
      <c r="H14" s="391">
        <v>2134</v>
      </c>
    </row>
    <row r="15" spans="1:8" ht="15">
      <c r="A15" s="1339" t="s">
        <v>175</v>
      </c>
      <c r="B15" s="1340"/>
      <c r="C15" s="1340"/>
      <c r="D15" s="1340"/>
      <c r="E15" s="1341"/>
      <c r="F15" s="351">
        <v>13392</v>
      </c>
      <c r="G15" s="353">
        <v>13392</v>
      </c>
      <c r="H15" s="391">
        <v>14609</v>
      </c>
    </row>
    <row r="16" spans="1:8" ht="15">
      <c r="A16" s="1339" t="s">
        <v>386</v>
      </c>
      <c r="B16" s="1340"/>
      <c r="C16" s="1340"/>
      <c r="D16" s="1340"/>
      <c r="E16" s="1341"/>
      <c r="F16" s="352">
        <v>71731</v>
      </c>
      <c r="G16" s="353">
        <v>36660</v>
      </c>
      <c r="H16" s="391">
        <v>23660</v>
      </c>
    </row>
    <row r="17" spans="1:8" ht="15">
      <c r="A17" s="1339" t="s">
        <v>384</v>
      </c>
      <c r="B17" s="1340"/>
      <c r="C17" s="1340"/>
      <c r="D17" s="1340"/>
      <c r="E17" s="1341"/>
      <c r="F17" s="351">
        <v>55020</v>
      </c>
      <c r="G17" s="353">
        <v>55020</v>
      </c>
      <c r="H17" s="391">
        <v>46687</v>
      </c>
    </row>
    <row r="18" spans="1:8" ht="15">
      <c r="A18" s="1339" t="s">
        <v>176</v>
      </c>
      <c r="B18" s="1340"/>
      <c r="C18" s="1340"/>
      <c r="D18" s="1340"/>
      <c r="E18" s="1341"/>
      <c r="F18" s="351">
        <v>49085</v>
      </c>
      <c r="G18" s="353">
        <v>34044</v>
      </c>
      <c r="H18" s="391">
        <v>23049</v>
      </c>
    </row>
    <row r="19" spans="1:8" ht="15">
      <c r="A19" s="1339" t="s">
        <v>177</v>
      </c>
      <c r="B19" s="1340"/>
      <c r="C19" s="1340"/>
      <c r="D19" s="1340"/>
      <c r="E19" s="1341"/>
      <c r="F19" s="351">
        <v>4400</v>
      </c>
      <c r="G19" s="353">
        <v>4400</v>
      </c>
      <c r="H19" s="391">
        <v>4398</v>
      </c>
    </row>
    <row r="20" spans="1:8" ht="15">
      <c r="A20" s="1339" t="s">
        <v>390</v>
      </c>
      <c r="B20" s="1340"/>
      <c r="C20" s="1340"/>
      <c r="D20" s="1340"/>
      <c r="E20" s="1341"/>
      <c r="F20" s="352">
        <v>14500</v>
      </c>
      <c r="G20" s="353">
        <v>14500</v>
      </c>
      <c r="H20" s="391">
        <v>84500</v>
      </c>
    </row>
    <row r="21" spans="1:8" ht="15">
      <c r="A21" s="1339" t="s">
        <v>178</v>
      </c>
      <c r="B21" s="1340"/>
      <c r="C21" s="1340"/>
      <c r="D21" s="1340"/>
      <c r="E21" s="1341"/>
      <c r="F21" s="351">
        <v>8000</v>
      </c>
      <c r="G21" s="353">
        <v>8000</v>
      </c>
      <c r="H21" s="391"/>
    </row>
    <row r="22" spans="1:8" ht="15">
      <c r="A22" s="1339" t="s">
        <v>179</v>
      </c>
      <c r="B22" s="1340"/>
      <c r="C22" s="1340"/>
      <c r="D22" s="1340"/>
      <c r="E22" s="1341"/>
      <c r="F22" s="351">
        <v>5000</v>
      </c>
      <c r="G22" s="353">
        <v>5000</v>
      </c>
      <c r="H22" s="391">
        <v>5000</v>
      </c>
    </row>
    <row r="23" spans="1:8" ht="15">
      <c r="A23" s="1339" t="s">
        <v>180</v>
      </c>
      <c r="B23" s="1340"/>
      <c r="C23" s="1340"/>
      <c r="D23" s="1340"/>
      <c r="E23" s="1341"/>
      <c r="F23" s="351">
        <v>5000</v>
      </c>
      <c r="G23" s="353">
        <v>5000</v>
      </c>
      <c r="H23" s="391">
        <v>5000</v>
      </c>
    </row>
    <row r="24" spans="1:8" ht="15">
      <c r="A24" s="1339" t="s">
        <v>454</v>
      </c>
      <c r="B24" s="1296"/>
      <c r="C24" s="1296"/>
      <c r="D24" s="1296"/>
      <c r="E24" s="1224"/>
      <c r="F24" s="351"/>
      <c r="G24" s="353">
        <v>1000</v>
      </c>
      <c r="H24" s="391">
        <v>1000</v>
      </c>
    </row>
    <row r="25" spans="1:8" ht="15">
      <c r="A25" s="1339" t="s">
        <v>385</v>
      </c>
      <c r="B25" s="1296"/>
      <c r="C25" s="1296"/>
      <c r="D25" s="1296"/>
      <c r="E25" s="1224"/>
      <c r="F25" s="352"/>
      <c r="G25" s="353"/>
      <c r="H25" s="391">
        <v>2900</v>
      </c>
    </row>
    <row r="26" spans="1:8" ht="15">
      <c r="A26" s="1339" t="s">
        <v>439</v>
      </c>
      <c r="B26" s="1296"/>
      <c r="C26" s="1296"/>
      <c r="D26" s="1296"/>
      <c r="E26" s="1224"/>
      <c r="F26" s="353"/>
      <c r="G26" s="353"/>
      <c r="H26" s="391">
        <v>476</v>
      </c>
    </row>
    <row r="27" spans="1:8" ht="15">
      <c r="A27" s="1339" t="s">
        <v>440</v>
      </c>
      <c r="B27" s="1296"/>
      <c r="C27" s="1296"/>
      <c r="D27" s="1296"/>
      <c r="E27" s="1224"/>
      <c r="F27" s="353"/>
      <c r="G27" s="353"/>
      <c r="H27" s="391">
        <v>175</v>
      </c>
    </row>
    <row r="28" spans="1:8" ht="15">
      <c r="A28" s="1339" t="s">
        <v>391</v>
      </c>
      <c r="B28" s="1296"/>
      <c r="C28" s="1296"/>
      <c r="D28" s="1296"/>
      <c r="E28" s="1224"/>
      <c r="F28" s="353"/>
      <c r="G28" s="353"/>
      <c r="H28" s="391">
        <v>48339</v>
      </c>
    </row>
    <row r="29" spans="1:8" ht="15">
      <c r="A29" s="1339" t="s">
        <v>392</v>
      </c>
      <c r="B29" s="1296"/>
      <c r="C29" s="1296"/>
      <c r="D29" s="1296"/>
      <c r="E29" s="1224"/>
      <c r="F29" s="353"/>
      <c r="G29" s="353"/>
      <c r="H29" s="391">
        <v>1230</v>
      </c>
    </row>
    <row r="30" spans="1:8" ht="15">
      <c r="A30" s="1339" t="s">
        <v>455</v>
      </c>
      <c r="B30" s="1296"/>
      <c r="C30" s="1296"/>
      <c r="D30" s="1296"/>
      <c r="E30" s="1224"/>
      <c r="F30" s="353"/>
      <c r="G30" s="353"/>
      <c r="H30" s="391">
        <v>6</v>
      </c>
    </row>
    <row r="31" spans="1:8" ht="15">
      <c r="A31" s="1339" t="s">
        <v>393</v>
      </c>
      <c r="B31" s="1296"/>
      <c r="C31" s="1296"/>
      <c r="D31" s="1296"/>
      <c r="E31" s="1224"/>
      <c r="F31" s="353"/>
      <c r="G31" s="353"/>
      <c r="H31" s="391">
        <v>8117</v>
      </c>
    </row>
    <row r="32" spans="1:8" ht="15">
      <c r="A32" s="1335" t="s">
        <v>986</v>
      </c>
      <c r="B32" s="1336"/>
      <c r="C32" s="1336"/>
      <c r="D32" s="1336"/>
      <c r="E32" s="1337"/>
      <c r="F32" s="354">
        <f>SUM(F8:F23)</f>
        <v>431504</v>
      </c>
      <c r="G32" s="395">
        <f>SUM(G8:G24)</f>
        <v>374176</v>
      </c>
      <c r="H32" s="392">
        <f>SUM(H8:H31)</f>
        <v>456810</v>
      </c>
    </row>
    <row r="33" spans="1:8" ht="15">
      <c r="A33" s="355"/>
      <c r="B33" s="356"/>
      <c r="C33" s="356"/>
      <c r="D33" s="356"/>
      <c r="E33" s="356"/>
      <c r="F33" s="351"/>
      <c r="G33" s="353"/>
      <c r="H33" s="391"/>
    </row>
    <row r="34" spans="1:8" ht="15">
      <c r="A34" s="347" t="s">
        <v>181</v>
      </c>
      <c r="B34" s="348"/>
      <c r="C34" s="348"/>
      <c r="D34" s="348"/>
      <c r="E34" s="349"/>
      <c r="F34" s="352"/>
      <c r="G34" s="353"/>
      <c r="H34" s="391"/>
    </row>
    <row r="35" spans="1:8" ht="15">
      <c r="A35" s="1339" t="s">
        <v>249</v>
      </c>
      <c r="B35" s="1340"/>
      <c r="C35" s="1340"/>
      <c r="D35" s="1340"/>
      <c r="E35" s="1341"/>
      <c r="F35" s="351">
        <v>950</v>
      </c>
      <c r="G35" s="353">
        <v>950</v>
      </c>
      <c r="H35" s="391">
        <v>925</v>
      </c>
    </row>
    <row r="36" spans="1:8" ht="15">
      <c r="A36" s="1339" t="s">
        <v>394</v>
      </c>
      <c r="B36" s="1340"/>
      <c r="C36" s="1340"/>
      <c r="D36" s="1340"/>
      <c r="E36" s="1341"/>
      <c r="F36" s="351">
        <v>26780</v>
      </c>
      <c r="G36" s="353">
        <v>26780</v>
      </c>
      <c r="H36" s="391">
        <v>20010</v>
      </c>
    </row>
    <row r="37" spans="1:8" ht="15">
      <c r="A37" s="1339" t="s">
        <v>182</v>
      </c>
      <c r="B37" s="1340"/>
      <c r="C37" s="1340"/>
      <c r="D37" s="1340"/>
      <c r="E37" s="1341"/>
      <c r="F37" s="351">
        <v>17401</v>
      </c>
      <c r="G37" s="353"/>
      <c r="H37" s="391"/>
    </row>
    <row r="38" spans="1:8" ht="15">
      <c r="A38" s="1339" t="s">
        <v>183</v>
      </c>
      <c r="B38" s="1296"/>
      <c r="C38" s="1296"/>
      <c r="D38" s="1296"/>
      <c r="E38" s="1224"/>
      <c r="F38" s="351"/>
      <c r="G38" s="353">
        <v>3570</v>
      </c>
      <c r="H38" s="391">
        <v>3570</v>
      </c>
    </row>
    <row r="39" spans="1:8" ht="15">
      <c r="A39" s="1339" t="s">
        <v>214</v>
      </c>
      <c r="B39" s="1296"/>
      <c r="C39" s="1296"/>
      <c r="D39" s="1296"/>
      <c r="E39" s="1224"/>
      <c r="F39" s="351"/>
      <c r="G39" s="353">
        <v>208</v>
      </c>
      <c r="H39" s="391">
        <v>247</v>
      </c>
    </row>
    <row r="40" spans="1:8" ht="15">
      <c r="A40" s="1339" t="s">
        <v>215</v>
      </c>
      <c r="B40" s="1296"/>
      <c r="C40" s="1296"/>
      <c r="D40" s="1296"/>
      <c r="E40" s="1224"/>
      <c r="F40" s="351"/>
      <c r="G40" s="353">
        <v>2404</v>
      </c>
      <c r="H40" s="391">
        <v>2417</v>
      </c>
    </row>
    <row r="41" spans="1:8" ht="15">
      <c r="A41" s="1339" t="s">
        <v>268</v>
      </c>
      <c r="B41" s="1296"/>
      <c r="C41" s="1296"/>
      <c r="D41" s="1296"/>
      <c r="E41" s="1224"/>
      <c r="F41" s="351"/>
      <c r="G41" s="353">
        <v>1190</v>
      </c>
      <c r="H41" s="391">
        <v>1190</v>
      </c>
    </row>
    <row r="42" spans="1:8" ht="15">
      <c r="A42" s="1339" t="s">
        <v>229</v>
      </c>
      <c r="B42" s="1296"/>
      <c r="C42" s="1296"/>
      <c r="D42" s="1296"/>
      <c r="E42" s="1224"/>
      <c r="F42" s="351"/>
      <c r="G42" s="353">
        <v>1300</v>
      </c>
      <c r="H42" s="391">
        <v>1300</v>
      </c>
    </row>
    <row r="43" spans="1:8" ht="15">
      <c r="A43" s="1339" t="s">
        <v>230</v>
      </c>
      <c r="B43" s="1296"/>
      <c r="C43" s="1296"/>
      <c r="D43" s="1296"/>
      <c r="E43" s="1224"/>
      <c r="F43" s="351"/>
      <c r="G43" s="353">
        <v>1655</v>
      </c>
      <c r="H43" s="391">
        <v>1659</v>
      </c>
    </row>
    <row r="44" spans="1:8" ht="15">
      <c r="A44" s="1339" t="s">
        <v>456</v>
      </c>
      <c r="B44" s="1296"/>
      <c r="C44" s="1296"/>
      <c r="D44" s="1296"/>
      <c r="E44" s="1224"/>
      <c r="F44" s="351"/>
      <c r="G44" s="353"/>
      <c r="H44" s="391">
        <v>24</v>
      </c>
    </row>
    <row r="45" spans="1:8" ht="15">
      <c r="A45" s="1339" t="s">
        <v>457</v>
      </c>
      <c r="B45" s="1296"/>
      <c r="C45" s="1296"/>
      <c r="D45" s="1296"/>
      <c r="E45" s="1224"/>
      <c r="F45" s="351"/>
      <c r="G45" s="353"/>
      <c r="H45" s="391">
        <v>233</v>
      </c>
    </row>
    <row r="46" spans="1:8" ht="15">
      <c r="A46" s="1339" t="s">
        <v>458</v>
      </c>
      <c r="B46" s="1296"/>
      <c r="C46" s="1296"/>
      <c r="D46" s="1296"/>
      <c r="E46" s="1224"/>
      <c r="F46" s="351"/>
      <c r="G46" s="353"/>
      <c r="H46" s="391">
        <v>30</v>
      </c>
    </row>
    <row r="47" spans="1:8" ht="15">
      <c r="A47" s="1339" t="s">
        <v>459</v>
      </c>
      <c r="B47" s="1296"/>
      <c r="C47" s="1296"/>
      <c r="D47" s="1296"/>
      <c r="E47" s="1224"/>
      <c r="F47" s="351"/>
      <c r="G47" s="353"/>
      <c r="H47" s="391">
        <v>26</v>
      </c>
    </row>
    <row r="48" spans="1:8" ht="15">
      <c r="A48" s="1339" t="s">
        <v>460</v>
      </c>
      <c r="B48" s="1296"/>
      <c r="C48" s="1296"/>
      <c r="D48" s="1296"/>
      <c r="E48" s="1224"/>
      <c r="F48" s="351"/>
      <c r="G48" s="353"/>
      <c r="H48" s="391">
        <v>543</v>
      </c>
    </row>
    <row r="49" spans="1:8" ht="15">
      <c r="A49" s="1339" t="s">
        <v>461</v>
      </c>
      <c r="B49" s="1296"/>
      <c r="C49" s="1296"/>
      <c r="D49" s="1296"/>
      <c r="E49" s="1224"/>
      <c r="F49" s="351"/>
      <c r="G49" s="353"/>
      <c r="H49" s="391">
        <v>150</v>
      </c>
    </row>
    <row r="50" spans="1:8" ht="15">
      <c r="A50" s="1339" t="s">
        <v>462</v>
      </c>
      <c r="B50" s="1296"/>
      <c r="C50" s="1296"/>
      <c r="D50" s="1296"/>
      <c r="E50" s="1224"/>
      <c r="F50" s="351"/>
      <c r="G50" s="353"/>
      <c r="H50" s="391">
        <v>144</v>
      </c>
    </row>
    <row r="51" spans="1:8" ht="15">
      <c r="A51" s="1335" t="s">
        <v>986</v>
      </c>
      <c r="B51" s="1336"/>
      <c r="C51" s="1336"/>
      <c r="D51" s="1336"/>
      <c r="E51" s="1337"/>
      <c r="F51" s="357">
        <f>SUM(F35:F41)</f>
        <v>45131</v>
      </c>
      <c r="G51" s="395">
        <f>SUM(G35:G43)</f>
        <v>38057</v>
      </c>
      <c r="H51" s="392">
        <f>SUM(H35:H50)</f>
        <v>32468</v>
      </c>
    </row>
    <row r="52" spans="1:8" ht="15">
      <c r="A52" s="358"/>
      <c r="B52" s="349"/>
      <c r="C52" s="349"/>
      <c r="D52" s="349"/>
      <c r="E52" s="349"/>
      <c r="F52" s="352"/>
      <c r="G52" s="353"/>
      <c r="H52" s="391"/>
    </row>
    <row r="53" spans="1:8" ht="15.75" thickBot="1">
      <c r="A53" s="359" t="s">
        <v>828</v>
      </c>
      <c r="B53" s="360"/>
      <c r="C53" s="360"/>
      <c r="D53" s="360"/>
      <c r="E53" s="360"/>
      <c r="F53" s="361">
        <f>SUM(F32+F51)</f>
        <v>476635</v>
      </c>
      <c r="G53" s="396">
        <f>SUM(G32+G51)</f>
        <v>412233</v>
      </c>
      <c r="H53" s="393">
        <f>SUM(H32+H51)</f>
        <v>489278</v>
      </c>
    </row>
    <row r="54" ht="15.75" thickTop="1"/>
  </sheetData>
  <mergeCells count="44">
    <mergeCell ref="A48:E48"/>
    <mergeCell ref="A49:E49"/>
    <mergeCell ref="A50:E50"/>
    <mergeCell ref="A45:E45"/>
    <mergeCell ref="A46:E46"/>
    <mergeCell ref="A47:E47"/>
    <mergeCell ref="A29:E29"/>
    <mergeCell ref="A30:E30"/>
    <mergeCell ref="A44:E44"/>
    <mergeCell ref="A42:E42"/>
    <mergeCell ref="A43:E43"/>
    <mergeCell ref="A41:E41"/>
    <mergeCell ref="A36:E36"/>
    <mergeCell ref="A31:E31"/>
    <mergeCell ref="A6:E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51:E51"/>
    <mergeCell ref="A3:H3"/>
    <mergeCell ref="A37:E37"/>
    <mergeCell ref="A38:E38"/>
    <mergeCell ref="A39:E39"/>
    <mergeCell ref="A40:E40"/>
    <mergeCell ref="A32:E32"/>
    <mergeCell ref="A35:E35"/>
    <mergeCell ref="A18:E18"/>
    <mergeCell ref="A17:E17"/>
  </mergeCells>
  <printOptions horizontalCentered="1"/>
  <pageMargins left="0.22" right="0.2755905511811024" top="0.984251968503937" bottom="0.6" header="0.5118110236220472" footer="0.5118110236220472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9">
      <selection activeCell="A23" sqref="A23"/>
    </sheetView>
  </sheetViews>
  <sheetFormatPr defaultColWidth="9.00390625" defaultRowHeight="12.75"/>
  <cols>
    <col min="1" max="1" width="56.125" style="0" customWidth="1"/>
    <col min="2" max="2" width="10.25390625" style="0" customWidth="1"/>
    <col min="3" max="3" width="11.375" style="0" customWidth="1"/>
    <col min="4" max="4" width="10.625" style="0" customWidth="1"/>
  </cols>
  <sheetData>
    <row r="1" ht="12.75">
      <c r="A1" s="1" t="s">
        <v>463</v>
      </c>
    </row>
    <row r="2" ht="15.75">
      <c r="A2" s="8"/>
    </row>
    <row r="3" ht="15.75">
      <c r="A3" s="8"/>
    </row>
    <row r="4" spans="1:4" ht="15.75">
      <c r="A4" s="1330" t="s">
        <v>481</v>
      </c>
      <c r="B4" s="1259"/>
      <c r="C4" s="1239"/>
      <c r="D4" s="1239"/>
    </row>
    <row r="5" spans="1:4" ht="15.75">
      <c r="A5" s="1330" t="s">
        <v>464</v>
      </c>
      <c r="B5" s="1259"/>
      <c r="C5" s="1239"/>
      <c r="D5" s="1239"/>
    </row>
    <row r="6" ht="18.75">
      <c r="A6" s="625"/>
    </row>
    <row r="7" ht="16.5" thickBot="1">
      <c r="A7" s="641"/>
    </row>
    <row r="8" spans="1:4" ht="15" customHeight="1" thickTop="1">
      <c r="A8" s="1349" t="s">
        <v>465</v>
      </c>
      <c r="B8" s="642" t="s">
        <v>466</v>
      </c>
      <c r="C8" s="664" t="s">
        <v>467</v>
      </c>
      <c r="D8" s="643" t="s">
        <v>374</v>
      </c>
    </row>
    <row r="9" spans="1:4" ht="15" customHeight="1">
      <c r="A9" s="1350"/>
      <c r="B9" s="644" t="s">
        <v>468</v>
      </c>
      <c r="C9" s="665" t="s">
        <v>469</v>
      </c>
      <c r="D9" s="645" t="s">
        <v>469</v>
      </c>
    </row>
    <row r="10" spans="1:4" ht="15" customHeight="1">
      <c r="A10" s="646" t="s">
        <v>75</v>
      </c>
      <c r="B10" s="647">
        <v>21</v>
      </c>
      <c r="C10" s="658">
        <v>21</v>
      </c>
      <c r="D10" s="648">
        <v>21</v>
      </c>
    </row>
    <row r="11" spans="1:4" ht="15" customHeight="1">
      <c r="A11" s="646" t="s">
        <v>76</v>
      </c>
      <c r="B11" s="647">
        <v>14</v>
      </c>
      <c r="C11" s="666">
        <v>14</v>
      </c>
      <c r="D11" s="648">
        <v>14</v>
      </c>
    </row>
    <row r="12" spans="1:4" ht="15" customHeight="1">
      <c r="A12" s="646" t="s">
        <v>470</v>
      </c>
      <c r="B12" s="647">
        <v>10</v>
      </c>
      <c r="C12" s="666">
        <v>10</v>
      </c>
      <c r="D12" s="648">
        <v>10</v>
      </c>
    </row>
    <row r="13" spans="1:4" ht="15" customHeight="1">
      <c r="A13" s="646" t="s">
        <v>78</v>
      </c>
      <c r="B13" s="647">
        <v>10</v>
      </c>
      <c r="C13" s="666">
        <v>10</v>
      </c>
      <c r="D13" s="648">
        <v>10</v>
      </c>
    </row>
    <row r="14" spans="1:4" ht="15" customHeight="1">
      <c r="A14" s="646" t="s">
        <v>79</v>
      </c>
      <c r="B14" s="649">
        <v>16.25</v>
      </c>
      <c r="C14" s="667">
        <v>16.25</v>
      </c>
      <c r="D14" s="648">
        <v>16.25</v>
      </c>
    </row>
    <row r="15" spans="1:4" ht="15" customHeight="1">
      <c r="A15" s="646" t="s">
        <v>471</v>
      </c>
      <c r="B15" s="647">
        <v>9</v>
      </c>
      <c r="C15" s="666">
        <v>9</v>
      </c>
      <c r="D15" s="648">
        <v>9</v>
      </c>
    </row>
    <row r="16" spans="1:4" ht="15" customHeight="1">
      <c r="A16" s="646" t="s">
        <v>81</v>
      </c>
      <c r="B16" s="647">
        <v>15.5</v>
      </c>
      <c r="C16" s="666">
        <v>15.5</v>
      </c>
      <c r="D16" s="648">
        <v>15.5</v>
      </c>
    </row>
    <row r="17" spans="1:4" ht="15" customHeight="1">
      <c r="A17" s="646" t="s">
        <v>482</v>
      </c>
      <c r="B17" s="647">
        <v>14</v>
      </c>
      <c r="C17" s="666">
        <v>14</v>
      </c>
      <c r="D17" s="648">
        <v>14</v>
      </c>
    </row>
    <row r="18" spans="1:4" ht="15" customHeight="1">
      <c r="A18" s="646" t="s">
        <v>83</v>
      </c>
      <c r="B18" s="647">
        <v>3.5</v>
      </c>
      <c r="C18" s="666">
        <v>3.5</v>
      </c>
      <c r="D18" s="648">
        <v>3.5</v>
      </c>
    </row>
    <row r="19" spans="1:4" ht="15" customHeight="1">
      <c r="A19" s="646" t="s">
        <v>472</v>
      </c>
      <c r="B19" s="647">
        <v>26</v>
      </c>
      <c r="C19" s="666">
        <v>26</v>
      </c>
      <c r="D19" s="648">
        <v>26</v>
      </c>
    </row>
    <row r="20" spans="1:4" ht="15" customHeight="1">
      <c r="A20" s="646" t="s">
        <v>473</v>
      </c>
      <c r="B20" s="647">
        <v>39.5</v>
      </c>
      <c r="C20" s="666">
        <v>38.5</v>
      </c>
      <c r="D20" s="648">
        <v>36.5</v>
      </c>
    </row>
    <row r="21" spans="1:4" ht="15" customHeight="1">
      <c r="A21" s="646" t="s">
        <v>474</v>
      </c>
      <c r="B21" s="647">
        <v>79</v>
      </c>
      <c r="C21" s="666">
        <v>79</v>
      </c>
      <c r="D21" s="648">
        <v>79</v>
      </c>
    </row>
    <row r="22" spans="1:4" ht="15" customHeight="1">
      <c r="A22" s="646" t="s">
        <v>87</v>
      </c>
      <c r="B22" s="647">
        <v>68</v>
      </c>
      <c r="C22" s="666">
        <v>68</v>
      </c>
      <c r="D22" s="648">
        <v>66</v>
      </c>
    </row>
    <row r="23" spans="1:4" ht="15" customHeight="1">
      <c r="A23" s="646" t="s">
        <v>88</v>
      </c>
      <c r="B23" s="647">
        <v>21</v>
      </c>
      <c r="C23" s="666">
        <v>21</v>
      </c>
      <c r="D23" s="648">
        <v>21</v>
      </c>
    </row>
    <row r="24" spans="1:4" ht="15" customHeight="1">
      <c r="A24" s="646" t="s">
        <v>89</v>
      </c>
      <c r="B24" s="649">
        <v>18.75</v>
      </c>
      <c r="C24" s="667">
        <v>20.75</v>
      </c>
      <c r="D24" s="648">
        <v>20</v>
      </c>
    </row>
    <row r="25" spans="1:4" ht="15" customHeight="1">
      <c r="A25" s="646" t="s">
        <v>90</v>
      </c>
      <c r="B25" s="647">
        <v>9.5</v>
      </c>
      <c r="C25" s="666">
        <v>9.5</v>
      </c>
      <c r="D25" s="648">
        <v>9.5</v>
      </c>
    </row>
    <row r="26" spans="1:4" ht="15" customHeight="1">
      <c r="A26" s="650" t="s">
        <v>483</v>
      </c>
      <c r="B26" s="651">
        <v>11</v>
      </c>
      <c r="C26" s="668">
        <v>11</v>
      </c>
      <c r="D26" s="648">
        <v>8.75</v>
      </c>
    </row>
    <row r="27" spans="1:4" ht="15" customHeight="1">
      <c r="A27" s="675" t="s">
        <v>93</v>
      </c>
      <c r="B27" s="1345">
        <v>36.5</v>
      </c>
      <c r="C27" s="1345">
        <v>36.5</v>
      </c>
      <c r="D27" s="1347">
        <v>34.75</v>
      </c>
    </row>
    <row r="28" spans="1:4" ht="30" customHeight="1">
      <c r="A28" s="646" t="s">
        <v>407</v>
      </c>
      <c r="B28" s="1346"/>
      <c r="C28" s="1346"/>
      <c r="D28" s="1348"/>
    </row>
    <row r="29" spans="1:4" ht="15" customHeight="1">
      <c r="A29" s="646"/>
      <c r="B29" s="647"/>
      <c r="C29" s="666"/>
      <c r="D29" s="648"/>
    </row>
    <row r="30" spans="1:4" ht="15" customHeight="1">
      <c r="A30" s="646" t="s">
        <v>475</v>
      </c>
      <c r="B30" s="647">
        <v>10</v>
      </c>
      <c r="C30" s="666">
        <v>10</v>
      </c>
      <c r="D30" s="648">
        <v>9</v>
      </c>
    </row>
    <row r="31" spans="1:4" ht="15" customHeight="1">
      <c r="A31" s="652" t="s">
        <v>476</v>
      </c>
      <c r="B31" s="653">
        <f>SUM(B10:B30)</f>
        <v>432.5</v>
      </c>
      <c r="C31" s="669">
        <f>SUM(C10:C30)</f>
        <v>433.5</v>
      </c>
      <c r="D31" s="676">
        <f>SUM(D10:D30)</f>
        <v>423.75</v>
      </c>
    </row>
    <row r="32" spans="1:4" ht="15" customHeight="1" thickBot="1">
      <c r="A32" s="652" t="s">
        <v>826</v>
      </c>
      <c r="B32" s="654">
        <v>205</v>
      </c>
      <c r="C32" s="670">
        <v>205</v>
      </c>
      <c r="D32" s="677">
        <v>199</v>
      </c>
    </row>
    <row r="33" spans="1:4" ht="15" customHeight="1" thickTop="1">
      <c r="A33" s="655" t="s">
        <v>477</v>
      </c>
      <c r="B33" s="656">
        <f>SUM(B31:B32)</f>
        <v>637.5</v>
      </c>
      <c r="C33" s="671">
        <f>SUM(C31:C32)</f>
        <v>638.5</v>
      </c>
      <c r="D33" s="657">
        <f>SUM(D31:D32)</f>
        <v>622.75</v>
      </c>
    </row>
    <row r="34" spans="1:4" ht="15" customHeight="1">
      <c r="A34" s="646"/>
      <c r="B34" s="647"/>
      <c r="C34" s="666"/>
      <c r="D34" s="673"/>
    </row>
    <row r="35" spans="1:4" ht="15" customHeight="1">
      <c r="A35" s="646" t="s">
        <v>478</v>
      </c>
      <c r="B35" s="647">
        <v>101</v>
      </c>
      <c r="C35" s="666">
        <v>104</v>
      </c>
      <c r="D35" s="648">
        <v>104</v>
      </c>
    </row>
    <row r="36" spans="1:4" ht="15" customHeight="1">
      <c r="A36" s="646" t="s">
        <v>479</v>
      </c>
      <c r="B36" s="658">
        <v>2</v>
      </c>
      <c r="C36" s="658">
        <v>2</v>
      </c>
      <c r="D36" s="648">
        <v>2</v>
      </c>
    </row>
    <row r="37" spans="1:4" ht="15" customHeight="1" thickBot="1">
      <c r="A37" s="646" t="s">
        <v>480</v>
      </c>
      <c r="B37" s="651">
        <v>8</v>
      </c>
      <c r="C37" s="668">
        <v>8</v>
      </c>
      <c r="D37" s="678">
        <v>7</v>
      </c>
    </row>
    <row r="38" spans="1:4" ht="15" customHeight="1" thickTop="1">
      <c r="A38" s="646" t="s">
        <v>986</v>
      </c>
      <c r="B38" s="656">
        <f>SUM(B35:B37)</f>
        <v>111</v>
      </c>
      <c r="C38" s="671">
        <f>SUM(C35:C37)</f>
        <v>114</v>
      </c>
      <c r="D38" s="657">
        <f>SUM(D35:D37)</f>
        <v>113</v>
      </c>
    </row>
    <row r="39" spans="1:4" ht="15" customHeight="1" thickBot="1">
      <c r="A39" s="646"/>
      <c r="B39" s="651"/>
      <c r="C39" s="668"/>
      <c r="D39" s="674"/>
    </row>
    <row r="40" spans="1:4" ht="15" customHeight="1" thickBot="1" thickTop="1">
      <c r="A40" s="659" t="s">
        <v>828</v>
      </c>
      <c r="B40" s="660">
        <f>SUM(B33,B38)</f>
        <v>748.5</v>
      </c>
      <c r="C40" s="672">
        <f>SUM(C33,C38)</f>
        <v>752.5</v>
      </c>
      <c r="D40" s="661">
        <f>SUM(D33,D38)</f>
        <v>735.75</v>
      </c>
    </row>
    <row r="41" ht="19.5" thickTop="1">
      <c r="A41" s="662"/>
    </row>
    <row r="42" ht="15.75">
      <c r="A42" s="663"/>
    </row>
  </sheetData>
  <mergeCells count="6">
    <mergeCell ref="C27:C28"/>
    <mergeCell ref="D27:D28"/>
    <mergeCell ref="A4:D4"/>
    <mergeCell ref="A5:D5"/>
    <mergeCell ref="A8:A9"/>
    <mergeCell ref="B27:B28"/>
  </mergeCells>
  <printOptions horizontalCentered="1"/>
  <pageMargins left="0.3937007874015748" right="0.5511811023622047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92"/>
  <sheetViews>
    <sheetView workbookViewId="0" topLeftCell="A1">
      <selection activeCell="B3" sqref="B3"/>
    </sheetView>
  </sheetViews>
  <sheetFormatPr defaultColWidth="9.00390625" defaultRowHeight="12.75"/>
  <cols>
    <col min="8" max="8" width="10.375" style="0" customWidth="1"/>
    <col min="9" max="9" width="10.125" style="0" customWidth="1"/>
  </cols>
  <sheetData>
    <row r="2" spans="1:4" ht="12.75">
      <c r="A2" s="802" t="s">
        <v>165</v>
      </c>
      <c r="B2" s="803"/>
      <c r="C2" s="803"/>
      <c r="D2" s="803"/>
    </row>
    <row r="3" spans="1:4" ht="12.75">
      <c r="A3" s="802"/>
      <c r="B3" s="803"/>
      <c r="C3" s="803"/>
      <c r="D3" s="803"/>
    </row>
    <row r="4" spans="1:9" ht="12.75">
      <c r="A4" s="15"/>
      <c r="B4" s="15"/>
      <c r="C4" s="15"/>
      <c r="D4" s="15"/>
      <c r="E4" s="15"/>
      <c r="F4" s="15"/>
      <c r="G4" s="31"/>
      <c r="H4" s="804"/>
      <c r="I4" s="15"/>
    </row>
    <row r="5" spans="1:9" ht="12.75">
      <c r="A5" s="1351" t="s">
        <v>663</v>
      </c>
      <c r="B5" s="1239"/>
      <c r="C5" s="1239"/>
      <c r="D5" s="1239"/>
      <c r="E5" s="1239"/>
      <c r="F5" s="1239"/>
      <c r="G5" s="1239"/>
      <c r="H5" s="1239"/>
      <c r="I5" s="1239"/>
    </row>
    <row r="6" spans="1:9" ht="12.75">
      <c r="A6" s="1351" t="s">
        <v>678</v>
      </c>
      <c r="B6" s="1239"/>
      <c r="C6" s="1239"/>
      <c r="D6" s="1239"/>
      <c r="E6" s="1239"/>
      <c r="F6" s="1239"/>
      <c r="G6" s="1239"/>
      <c r="H6" s="1239"/>
      <c r="I6" s="1239"/>
    </row>
    <row r="7" spans="1:9" ht="12.75">
      <c r="A7" s="805"/>
      <c r="B7" s="805"/>
      <c r="C7" s="805"/>
      <c r="D7" s="805"/>
      <c r="E7" s="805"/>
      <c r="F7" s="805"/>
      <c r="G7" s="805"/>
      <c r="H7" s="805"/>
      <c r="I7" s="15"/>
    </row>
    <row r="8" spans="1:9" ht="13.5" thickBot="1">
      <c r="A8" s="805"/>
      <c r="B8" s="805"/>
      <c r="C8" s="805"/>
      <c r="D8" s="805"/>
      <c r="E8" s="805"/>
      <c r="F8" s="805"/>
      <c r="G8" s="805"/>
      <c r="H8" s="805"/>
      <c r="I8" s="15"/>
    </row>
    <row r="9" spans="1:9" ht="13.5" thickTop="1">
      <c r="A9" s="806"/>
      <c r="B9" s="807"/>
      <c r="C9" s="807"/>
      <c r="D9" s="807"/>
      <c r="E9" s="807"/>
      <c r="F9" s="807"/>
      <c r="G9" s="808" t="s">
        <v>860</v>
      </c>
      <c r="H9" s="808" t="s">
        <v>467</v>
      </c>
      <c r="I9" s="809" t="s">
        <v>374</v>
      </c>
    </row>
    <row r="10" spans="1:9" ht="12.75">
      <c r="A10" s="810" t="s">
        <v>838</v>
      </c>
      <c r="B10" s="73"/>
      <c r="C10" s="73"/>
      <c r="D10" s="73"/>
      <c r="E10" s="73"/>
      <c r="F10" s="73"/>
      <c r="G10" s="811"/>
      <c r="H10" s="812"/>
      <c r="I10" s="813"/>
    </row>
    <row r="11" spans="1:9" ht="12.75">
      <c r="A11" s="814" t="s">
        <v>864</v>
      </c>
      <c r="B11" s="73"/>
      <c r="C11" s="73"/>
      <c r="D11" s="73"/>
      <c r="E11" s="73"/>
      <c r="F11" s="73"/>
      <c r="G11" s="815"/>
      <c r="H11" s="812"/>
      <c r="I11" s="816">
        <v>1</v>
      </c>
    </row>
    <row r="12" spans="1:9" ht="12.75">
      <c r="A12" s="814" t="s">
        <v>840</v>
      </c>
      <c r="B12" s="73"/>
      <c r="C12" s="73"/>
      <c r="D12" s="73"/>
      <c r="E12" s="73"/>
      <c r="F12" s="73"/>
      <c r="G12" s="815">
        <v>530</v>
      </c>
      <c r="H12" s="812">
        <v>680</v>
      </c>
      <c r="I12" s="816">
        <v>282</v>
      </c>
    </row>
    <row r="13" spans="1:9" ht="12.75">
      <c r="A13" s="814" t="s">
        <v>664</v>
      </c>
      <c r="B13" s="73"/>
      <c r="C13" s="73"/>
      <c r="D13" s="73"/>
      <c r="E13" s="73"/>
      <c r="F13" s="73"/>
      <c r="G13" s="815"/>
      <c r="H13" s="812"/>
      <c r="I13" s="816">
        <v>6</v>
      </c>
    </row>
    <row r="14" spans="1:9" ht="12.75">
      <c r="A14" s="814" t="s">
        <v>665</v>
      </c>
      <c r="B14" s="73"/>
      <c r="C14" s="73"/>
      <c r="D14" s="73"/>
      <c r="E14" s="73"/>
      <c r="F14" s="73"/>
      <c r="G14" s="815"/>
      <c r="H14" s="812"/>
      <c r="I14" s="816">
        <v>40</v>
      </c>
    </row>
    <row r="15" spans="1:9" ht="12.75">
      <c r="A15" s="817" t="s">
        <v>666</v>
      </c>
      <c r="B15" s="818"/>
      <c r="C15" s="818"/>
      <c r="D15" s="818"/>
      <c r="E15" s="818"/>
      <c r="F15" s="818"/>
      <c r="G15" s="819">
        <f>SUM(G10:G14)</f>
        <v>530</v>
      </c>
      <c r="H15" s="819">
        <f>SUM(H10:H14)</f>
        <v>680</v>
      </c>
      <c r="I15" s="544">
        <f>SUM(I10:I14)</f>
        <v>329</v>
      </c>
    </row>
    <row r="16" spans="1:9" ht="12.75">
      <c r="A16" s="814" t="s">
        <v>989</v>
      </c>
      <c r="B16" s="73"/>
      <c r="C16" s="73"/>
      <c r="D16" s="73"/>
      <c r="E16" s="73"/>
      <c r="F16" s="73"/>
      <c r="G16" s="815"/>
      <c r="H16" s="812"/>
      <c r="I16" s="816"/>
    </row>
    <row r="17" spans="1:9" ht="12.75">
      <c r="A17" s="814" t="s">
        <v>667</v>
      </c>
      <c r="B17" s="73"/>
      <c r="C17" s="73"/>
      <c r="D17" s="73"/>
      <c r="E17" s="73"/>
      <c r="F17" s="73"/>
      <c r="G17" s="815"/>
      <c r="H17" s="812"/>
      <c r="I17" s="816"/>
    </row>
    <row r="18" spans="1:9" ht="12.75">
      <c r="A18" s="814" t="s">
        <v>679</v>
      </c>
      <c r="B18" s="73"/>
      <c r="C18" s="73"/>
      <c r="D18" s="73"/>
      <c r="E18" s="73"/>
      <c r="F18" s="73"/>
      <c r="G18" s="815"/>
      <c r="H18" s="812"/>
      <c r="I18" s="816"/>
    </row>
    <row r="19" spans="1:9" ht="12.75">
      <c r="A19" s="817" t="s">
        <v>668</v>
      </c>
      <c r="B19" s="818"/>
      <c r="C19" s="818"/>
      <c r="D19" s="818"/>
      <c r="E19" s="818"/>
      <c r="F19" s="818"/>
      <c r="G19" s="819">
        <f>SUM(G15+G16+G17+G18)</f>
        <v>530</v>
      </c>
      <c r="H19" s="819">
        <f>SUM(H15+H16+H17+H18)</f>
        <v>680</v>
      </c>
      <c r="I19" s="544">
        <f>SUM(I15+I16+I17+I18)</f>
        <v>329</v>
      </c>
    </row>
    <row r="20" spans="1:9" ht="12.75">
      <c r="A20" s="814" t="s">
        <v>669</v>
      </c>
      <c r="B20" s="73"/>
      <c r="C20" s="73"/>
      <c r="D20" s="73"/>
      <c r="E20" s="73"/>
      <c r="F20" s="73"/>
      <c r="G20" s="815"/>
      <c r="H20" s="812"/>
      <c r="I20" s="816"/>
    </row>
    <row r="21" spans="1:9" ht="12.75">
      <c r="A21" s="814" t="s">
        <v>670</v>
      </c>
      <c r="B21" s="73"/>
      <c r="C21" s="73"/>
      <c r="D21" s="73"/>
      <c r="E21" s="73"/>
      <c r="F21" s="73"/>
      <c r="G21" s="815"/>
      <c r="H21" s="812"/>
      <c r="I21" s="816"/>
    </row>
    <row r="22" spans="1:9" ht="12.75">
      <c r="A22" s="814" t="s">
        <v>671</v>
      </c>
      <c r="B22" s="73"/>
      <c r="C22" s="73"/>
      <c r="D22" s="73"/>
      <c r="E22" s="73"/>
      <c r="F22" s="73"/>
      <c r="G22" s="815"/>
      <c r="H22" s="812"/>
      <c r="I22" s="816"/>
    </row>
    <row r="23" spans="1:9" ht="12.75">
      <c r="A23" s="814" t="s">
        <v>672</v>
      </c>
      <c r="B23" s="73"/>
      <c r="C23" s="73"/>
      <c r="D23" s="73"/>
      <c r="E23" s="73"/>
      <c r="F23" s="73"/>
      <c r="G23" s="815"/>
      <c r="H23" s="812"/>
      <c r="I23" s="816"/>
    </row>
    <row r="24" spans="1:9" ht="12.75">
      <c r="A24" s="814" t="s">
        <v>673</v>
      </c>
      <c r="B24" s="73"/>
      <c r="C24" s="73"/>
      <c r="D24" s="73"/>
      <c r="E24" s="73"/>
      <c r="F24" s="73"/>
      <c r="G24" s="815">
        <v>680</v>
      </c>
      <c r="H24" s="812">
        <v>680</v>
      </c>
      <c r="I24" s="816">
        <v>680</v>
      </c>
    </row>
    <row r="25" spans="1:9" ht="12.75">
      <c r="A25" s="38" t="s">
        <v>674</v>
      </c>
      <c r="B25" s="820"/>
      <c r="C25" s="820"/>
      <c r="D25" s="820"/>
      <c r="E25" s="820"/>
      <c r="F25" s="820"/>
      <c r="G25" s="811"/>
      <c r="H25" s="821">
        <v>300</v>
      </c>
      <c r="I25" s="816">
        <v>300</v>
      </c>
    </row>
    <row r="26" spans="1:9" ht="12.75">
      <c r="A26" s="38" t="s">
        <v>680</v>
      </c>
      <c r="B26" s="820"/>
      <c r="C26" s="820"/>
      <c r="D26" s="820"/>
      <c r="E26" s="820"/>
      <c r="F26" s="820"/>
      <c r="G26" s="811"/>
      <c r="H26" s="821"/>
      <c r="I26" s="828"/>
    </row>
    <row r="27" spans="1:9" ht="13.5" thickBot="1">
      <c r="A27" s="822" t="s">
        <v>675</v>
      </c>
      <c r="B27" s="823"/>
      <c r="C27" s="823"/>
      <c r="D27" s="823"/>
      <c r="E27" s="823"/>
      <c r="F27" s="823"/>
      <c r="G27" s="824">
        <f>SUM(G20:G26)</f>
        <v>680</v>
      </c>
      <c r="H27" s="824">
        <f>SUM(H20:H26)</f>
        <v>980</v>
      </c>
      <c r="I27" s="825">
        <f>SUM(I20:I26)</f>
        <v>980</v>
      </c>
    </row>
    <row r="28" ht="13.5" thickTop="1">
      <c r="H28" s="826"/>
    </row>
    <row r="29" spans="1:9" ht="12.75">
      <c r="A29" s="1351" t="s">
        <v>676</v>
      </c>
      <c r="B29" s="1239"/>
      <c r="C29" s="1239"/>
      <c r="D29" s="1239"/>
      <c r="E29" s="1239"/>
      <c r="F29" s="1239"/>
      <c r="G29" s="1239"/>
      <c r="H29" s="1239"/>
      <c r="I29" s="1239"/>
    </row>
    <row r="30" spans="1:9" ht="12.75">
      <c r="A30" s="1351" t="s">
        <v>678</v>
      </c>
      <c r="B30" s="1239"/>
      <c r="C30" s="1239"/>
      <c r="D30" s="1239"/>
      <c r="E30" s="1239"/>
      <c r="F30" s="1239"/>
      <c r="G30" s="1239"/>
      <c r="H30" s="1239"/>
      <c r="I30" s="1239"/>
    </row>
    <row r="31" ht="13.5" thickBot="1">
      <c r="H31" s="826"/>
    </row>
    <row r="32" spans="1:9" ht="13.5" thickTop="1">
      <c r="A32" s="806"/>
      <c r="B32" s="807"/>
      <c r="C32" s="807"/>
      <c r="D32" s="807"/>
      <c r="E32" s="807"/>
      <c r="F32" s="807"/>
      <c r="G32" s="808" t="s">
        <v>860</v>
      </c>
      <c r="H32" s="808" t="s">
        <v>467</v>
      </c>
      <c r="I32" s="809" t="s">
        <v>374</v>
      </c>
    </row>
    <row r="33" spans="1:9" ht="12.75">
      <c r="A33" s="810" t="s">
        <v>838</v>
      </c>
      <c r="B33" s="73"/>
      <c r="C33" s="73"/>
      <c r="D33" s="73"/>
      <c r="E33" s="73"/>
      <c r="F33" s="73"/>
      <c r="G33" s="811"/>
      <c r="H33" s="812"/>
      <c r="I33" s="813"/>
    </row>
    <row r="34" spans="1:9" ht="12.75">
      <c r="A34" s="814" t="s">
        <v>864</v>
      </c>
      <c r="B34" s="73"/>
      <c r="C34" s="73"/>
      <c r="D34" s="73"/>
      <c r="E34" s="73"/>
      <c r="F34" s="73"/>
      <c r="G34" s="815"/>
      <c r="H34" s="812"/>
      <c r="I34" s="816">
        <v>9</v>
      </c>
    </row>
    <row r="35" spans="1:9" ht="12.75">
      <c r="A35" s="814" t="s">
        <v>840</v>
      </c>
      <c r="B35" s="73"/>
      <c r="C35" s="73"/>
      <c r="D35" s="73"/>
      <c r="E35" s="73"/>
      <c r="F35" s="73"/>
      <c r="G35" s="815">
        <v>680</v>
      </c>
      <c r="H35" s="812">
        <v>1235</v>
      </c>
      <c r="I35" s="816">
        <v>930</v>
      </c>
    </row>
    <row r="36" spans="1:9" ht="12.75">
      <c r="A36" s="814" t="s">
        <v>664</v>
      </c>
      <c r="B36" s="73"/>
      <c r="C36" s="73"/>
      <c r="D36" s="73"/>
      <c r="E36" s="73"/>
      <c r="F36" s="73"/>
      <c r="G36" s="815"/>
      <c r="H36" s="812"/>
      <c r="I36" s="816">
        <v>40</v>
      </c>
    </row>
    <row r="37" spans="1:9" ht="12.75">
      <c r="A37" s="814" t="s">
        <v>665</v>
      </c>
      <c r="B37" s="73"/>
      <c r="C37" s="73"/>
      <c r="D37" s="73"/>
      <c r="E37" s="73"/>
      <c r="F37" s="73"/>
      <c r="G37" s="815"/>
      <c r="H37" s="812"/>
      <c r="I37" s="816"/>
    </row>
    <row r="38" spans="1:9" ht="12.75">
      <c r="A38" s="817" t="s">
        <v>666</v>
      </c>
      <c r="B38" s="818"/>
      <c r="C38" s="818"/>
      <c r="D38" s="818"/>
      <c r="E38" s="818"/>
      <c r="F38" s="818"/>
      <c r="G38" s="819">
        <f>SUM(G33:G37)</f>
        <v>680</v>
      </c>
      <c r="H38" s="819">
        <f>SUM(H33:H37)</f>
        <v>1235</v>
      </c>
      <c r="I38" s="544">
        <f>SUM(I33:I37)</f>
        <v>979</v>
      </c>
    </row>
    <row r="39" spans="1:9" ht="12.75">
      <c r="A39" s="814" t="s">
        <v>989</v>
      </c>
      <c r="B39" s="73"/>
      <c r="C39" s="73"/>
      <c r="D39" s="73"/>
      <c r="E39" s="73"/>
      <c r="F39" s="73"/>
      <c r="G39" s="815"/>
      <c r="H39" s="812"/>
      <c r="I39" s="816"/>
    </row>
    <row r="40" spans="1:9" ht="12.75">
      <c r="A40" s="814" t="s">
        <v>667</v>
      </c>
      <c r="B40" s="73"/>
      <c r="C40" s="73"/>
      <c r="D40" s="73"/>
      <c r="E40" s="73"/>
      <c r="F40" s="73"/>
      <c r="G40" s="815"/>
      <c r="H40" s="812"/>
      <c r="I40" s="816"/>
    </row>
    <row r="41" spans="1:9" ht="12.75">
      <c r="A41" s="814" t="s">
        <v>679</v>
      </c>
      <c r="B41" s="73"/>
      <c r="C41" s="73"/>
      <c r="D41" s="73"/>
      <c r="E41" s="73"/>
      <c r="F41" s="73"/>
      <c r="G41" s="815"/>
      <c r="H41" s="812"/>
      <c r="I41" s="816">
        <v>167</v>
      </c>
    </row>
    <row r="42" spans="1:9" ht="12.75">
      <c r="A42" s="817" t="s">
        <v>668</v>
      </c>
      <c r="B42" s="818"/>
      <c r="C42" s="818"/>
      <c r="D42" s="818"/>
      <c r="E42" s="818"/>
      <c r="F42" s="818"/>
      <c r="G42" s="819">
        <f>SUM(G38+G39+G40+G41)</f>
        <v>680</v>
      </c>
      <c r="H42" s="819">
        <f>SUM(H38+H39+H40+H41)</f>
        <v>1235</v>
      </c>
      <c r="I42" s="544">
        <f>SUM(I38+I39+I40+I41)</f>
        <v>1146</v>
      </c>
    </row>
    <row r="43" spans="1:9" ht="12.75">
      <c r="A43" s="814" t="s">
        <v>669</v>
      </c>
      <c r="B43" s="73"/>
      <c r="C43" s="73"/>
      <c r="D43" s="73"/>
      <c r="E43" s="73"/>
      <c r="F43" s="73"/>
      <c r="G43" s="815"/>
      <c r="H43" s="812"/>
      <c r="I43" s="816"/>
    </row>
    <row r="44" spans="1:9" ht="12.75">
      <c r="A44" s="814" t="s">
        <v>670</v>
      </c>
      <c r="B44" s="73"/>
      <c r="C44" s="73"/>
      <c r="D44" s="73"/>
      <c r="E44" s="73"/>
      <c r="F44" s="73"/>
      <c r="G44" s="815"/>
      <c r="H44" s="812"/>
      <c r="I44" s="816"/>
    </row>
    <row r="45" spans="1:9" ht="12.75">
      <c r="A45" s="814" t="s">
        <v>671</v>
      </c>
      <c r="B45" s="73"/>
      <c r="C45" s="73"/>
      <c r="D45" s="73"/>
      <c r="E45" s="73"/>
      <c r="F45" s="73"/>
      <c r="G45" s="815"/>
      <c r="H45" s="812"/>
      <c r="I45" s="816"/>
    </row>
    <row r="46" spans="1:9" ht="12.75">
      <c r="A46" s="814" t="s">
        <v>672</v>
      </c>
      <c r="B46" s="73"/>
      <c r="C46" s="73"/>
      <c r="D46" s="73"/>
      <c r="E46" s="73"/>
      <c r="F46" s="73"/>
      <c r="G46" s="815"/>
      <c r="H46" s="812"/>
      <c r="I46" s="816"/>
    </row>
    <row r="47" spans="1:9" ht="12.75">
      <c r="A47" s="814" t="s">
        <v>673</v>
      </c>
      <c r="B47" s="73"/>
      <c r="C47" s="73"/>
      <c r="D47" s="73"/>
      <c r="E47" s="73"/>
      <c r="F47" s="73"/>
      <c r="G47" s="815">
        <v>680</v>
      </c>
      <c r="H47" s="812">
        <v>680</v>
      </c>
      <c r="I47" s="816">
        <v>680</v>
      </c>
    </row>
    <row r="48" spans="1:9" ht="12.75">
      <c r="A48" s="38" t="s">
        <v>674</v>
      </c>
      <c r="B48" s="820"/>
      <c r="C48" s="820"/>
      <c r="D48" s="820"/>
      <c r="E48" s="820"/>
      <c r="F48" s="820"/>
      <c r="G48" s="811"/>
      <c r="H48" s="821">
        <v>555</v>
      </c>
      <c r="I48" s="816">
        <v>555</v>
      </c>
    </row>
    <row r="49" spans="1:9" ht="12.75">
      <c r="A49" s="38" t="s">
        <v>680</v>
      </c>
      <c r="B49" s="820"/>
      <c r="C49" s="820"/>
      <c r="D49" s="820"/>
      <c r="E49" s="820"/>
      <c r="F49" s="820"/>
      <c r="G49" s="811"/>
      <c r="H49" s="821"/>
      <c r="I49" s="828">
        <v>35</v>
      </c>
    </row>
    <row r="50" spans="1:9" ht="13.5" thickBot="1">
      <c r="A50" s="822" t="s">
        <v>675</v>
      </c>
      <c r="B50" s="823"/>
      <c r="C50" s="823"/>
      <c r="D50" s="823"/>
      <c r="E50" s="823"/>
      <c r="F50" s="823"/>
      <c r="G50" s="824">
        <f>SUM(G43:G49)</f>
        <v>680</v>
      </c>
      <c r="H50" s="824">
        <f>SUM(H43:H49)</f>
        <v>1235</v>
      </c>
      <c r="I50" s="825">
        <f>SUM(I43:I49)</f>
        <v>1270</v>
      </c>
    </row>
    <row r="51" ht="13.5" thickTop="1"/>
    <row r="53" spans="1:2" ht="12.75">
      <c r="A53" s="802" t="s">
        <v>165</v>
      </c>
      <c r="B53" s="803"/>
    </row>
    <row r="55" spans="1:9" ht="12.75">
      <c r="A55" s="1351" t="s">
        <v>677</v>
      </c>
      <c r="B55" s="1239"/>
      <c r="C55" s="1239"/>
      <c r="D55" s="1239"/>
      <c r="E55" s="1239"/>
      <c r="F55" s="1239"/>
      <c r="G55" s="1239"/>
      <c r="H55" s="1239"/>
      <c r="I55" s="1239"/>
    </row>
    <row r="56" spans="1:9" ht="12.75">
      <c r="A56" s="1351" t="s">
        <v>678</v>
      </c>
      <c r="B56" s="1239"/>
      <c r="C56" s="1239"/>
      <c r="D56" s="1239"/>
      <c r="E56" s="1239"/>
      <c r="F56" s="1239"/>
      <c r="G56" s="1239"/>
      <c r="H56" s="1239"/>
      <c r="I56" s="1239"/>
    </row>
    <row r="57" ht="13.5" thickBot="1">
      <c r="H57" s="827"/>
    </row>
    <row r="58" spans="1:9" ht="13.5" thickTop="1">
      <c r="A58" s="806"/>
      <c r="B58" s="807"/>
      <c r="C58" s="807"/>
      <c r="D58" s="807"/>
      <c r="E58" s="807"/>
      <c r="F58" s="807"/>
      <c r="G58" s="808" t="s">
        <v>860</v>
      </c>
      <c r="H58" s="808" t="s">
        <v>467</v>
      </c>
      <c r="I58" s="809" t="s">
        <v>374</v>
      </c>
    </row>
    <row r="59" spans="1:9" ht="12.75">
      <c r="A59" s="810" t="s">
        <v>838</v>
      </c>
      <c r="B59" s="73"/>
      <c r="C59" s="73"/>
      <c r="D59" s="73"/>
      <c r="E59" s="73"/>
      <c r="F59" s="73"/>
      <c r="G59" s="811"/>
      <c r="H59" s="812"/>
      <c r="I59" s="813"/>
    </row>
    <row r="60" spans="1:9" ht="12.75">
      <c r="A60" s="814" t="s">
        <v>864</v>
      </c>
      <c r="B60" s="73"/>
      <c r="C60" s="73"/>
      <c r="D60" s="73"/>
      <c r="E60" s="73"/>
      <c r="F60" s="73"/>
      <c r="G60" s="815"/>
      <c r="H60" s="812"/>
      <c r="I60" s="816">
        <v>4</v>
      </c>
    </row>
    <row r="61" spans="1:9" ht="12.75">
      <c r="A61" s="814" t="s">
        <v>840</v>
      </c>
      <c r="B61" s="73"/>
      <c r="C61" s="73"/>
      <c r="D61" s="73"/>
      <c r="E61" s="73"/>
      <c r="F61" s="73"/>
      <c r="G61" s="815">
        <v>680</v>
      </c>
      <c r="H61" s="812">
        <v>1015</v>
      </c>
      <c r="I61" s="816">
        <v>931</v>
      </c>
    </row>
    <row r="62" spans="1:9" ht="12.75">
      <c r="A62" s="814" t="s">
        <v>664</v>
      </c>
      <c r="B62" s="73"/>
      <c r="C62" s="73"/>
      <c r="D62" s="73"/>
      <c r="E62" s="73"/>
      <c r="F62" s="73"/>
      <c r="G62" s="815"/>
      <c r="H62" s="812"/>
      <c r="I62" s="816">
        <v>16</v>
      </c>
    </row>
    <row r="63" spans="1:9" ht="12.75">
      <c r="A63" s="814" t="s">
        <v>665</v>
      </c>
      <c r="B63" s="73"/>
      <c r="C63" s="73"/>
      <c r="D63" s="73"/>
      <c r="E63" s="73"/>
      <c r="F63" s="73"/>
      <c r="G63" s="815"/>
      <c r="H63" s="812"/>
      <c r="I63" s="816"/>
    </row>
    <row r="64" spans="1:9" ht="12.75">
      <c r="A64" s="817" t="s">
        <v>666</v>
      </c>
      <c r="B64" s="818"/>
      <c r="C64" s="818"/>
      <c r="D64" s="818"/>
      <c r="E64" s="818"/>
      <c r="F64" s="818"/>
      <c r="G64" s="819">
        <f>SUM(G59:G63)</f>
        <v>680</v>
      </c>
      <c r="H64" s="819">
        <f>SUM(H59:H63)</f>
        <v>1015</v>
      </c>
      <c r="I64" s="544">
        <f>SUM(I59:I63)</f>
        <v>951</v>
      </c>
    </row>
    <row r="65" spans="1:9" ht="12.75">
      <c r="A65" s="814" t="s">
        <v>989</v>
      </c>
      <c r="B65" s="73"/>
      <c r="C65" s="73"/>
      <c r="D65" s="73"/>
      <c r="E65" s="73"/>
      <c r="F65" s="73"/>
      <c r="G65" s="815"/>
      <c r="H65" s="812"/>
      <c r="I65" s="816"/>
    </row>
    <row r="66" spans="1:9" ht="12.75">
      <c r="A66" s="814" t="s">
        <v>667</v>
      </c>
      <c r="B66" s="73"/>
      <c r="C66" s="73"/>
      <c r="D66" s="73"/>
      <c r="E66" s="73"/>
      <c r="F66" s="73"/>
      <c r="G66" s="815"/>
      <c r="H66" s="812"/>
      <c r="I66" s="816"/>
    </row>
    <row r="67" spans="1:9" ht="12.75">
      <c r="A67" s="814" t="s">
        <v>679</v>
      </c>
      <c r="B67" s="73"/>
      <c r="C67" s="73"/>
      <c r="D67" s="73"/>
      <c r="E67" s="73"/>
      <c r="F67" s="73"/>
      <c r="G67" s="815"/>
      <c r="H67" s="812"/>
      <c r="I67" s="816"/>
    </row>
    <row r="68" spans="1:9" ht="12.75">
      <c r="A68" s="817" t="s">
        <v>668</v>
      </c>
      <c r="B68" s="818"/>
      <c r="C68" s="818"/>
      <c r="D68" s="818"/>
      <c r="E68" s="818"/>
      <c r="F68" s="818"/>
      <c r="G68" s="819">
        <f>SUM(G64+G65+G66+G67)</f>
        <v>680</v>
      </c>
      <c r="H68" s="819">
        <f>SUM(H64+H65+H66+H67)</f>
        <v>1015</v>
      </c>
      <c r="I68" s="544">
        <f>SUM(I64+I65+I66+I67)</f>
        <v>951</v>
      </c>
    </row>
    <row r="69" spans="1:9" ht="12.75">
      <c r="A69" s="814" t="s">
        <v>669</v>
      </c>
      <c r="B69" s="73"/>
      <c r="C69" s="73"/>
      <c r="D69" s="73"/>
      <c r="E69" s="73"/>
      <c r="F69" s="73"/>
      <c r="G69" s="815"/>
      <c r="H69" s="812"/>
      <c r="I69" s="816"/>
    </row>
    <row r="70" spans="1:9" ht="12.75">
      <c r="A70" s="814" t="s">
        <v>670</v>
      </c>
      <c r="B70" s="73"/>
      <c r="C70" s="73"/>
      <c r="D70" s="73"/>
      <c r="E70" s="73"/>
      <c r="F70" s="73"/>
      <c r="G70" s="815"/>
      <c r="H70" s="812"/>
      <c r="I70" s="816"/>
    </row>
    <row r="71" spans="1:9" ht="12.75">
      <c r="A71" s="814" t="s">
        <v>671</v>
      </c>
      <c r="B71" s="73"/>
      <c r="C71" s="73"/>
      <c r="D71" s="73"/>
      <c r="E71" s="73"/>
      <c r="F71" s="73"/>
      <c r="G71" s="815"/>
      <c r="H71" s="812"/>
      <c r="I71" s="816"/>
    </row>
    <row r="72" spans="1:9" ht="12.75">
      <c r="A72" s="814" t="s">
        <v>672</v>
      </c>
      <c r="B72" s="73"/>
      <c r="C72" s="73"/>
      <c r="D72" s="73"/>
      <c r="E72" s="73"/>
      <c r="F72" s="73"/>
      <c r="G72" s="815"/>
      <c r="H72" s="812"/>
      <c r="I72" s="816"/>
    </row>
    <row r="73" spans="1:9" ht="12.75">
      <c r="A73" s="814" t="s">
        <v>673</v>
      </c>
      <c r="B73" s="73"/>
      <c r="C73" s="73"/>
      <c r="D73" s="73"/>
      <c r="E73" s="73"/>
      <c r="F73" s="73"/>
      <c r="G73" s="815"/>
      <c r="H73" s="812"/>
      <c r="I73" s="816"/>
    </row>
    <row r="74" spans="1:9" ht="12.75">
      <c r="A74" s="38" t="s">
        <v>674</v>
      </c>
      <c r="B74" s="820"/>
      <c r="C74" s="820"/>
      <c r="D74" s="820"/>
      <c r="E74" s="820"/>
      <c r="F74" s="820"/>
      <c r="G74" s="811">
        <v>680</v>
      </c>
      <c r="H74" s="821">
        <v>680</v>
      </c>
      <c r="I74" s="816">
        <v>680</v>
      </c>
    </row>
    <row r="75" spans="1:9" ht="12.75">
      <c r="A75" s="38" t="s">
        <v>680</v>
      </c>
      <c r="B75" s="820"/>
      <c r="C75" s="820"/>
      <c r="D75" s="820"/>
      <c r="E75" s="820"/>
      <c r="F75" s="820"/>
      <c r="G75" s="811"/>
      <c r="H75" s="821">
        <v>335</v>
      </c>
      <c r="I75" s="828">
        <v>335</v>
      </c>
    </row>
    <row r="76" spans="1:9" ht="13.5" thickBot="1">
      <c r="A76" s="822" t="s">
        <v>675</v>
      </c>
      <c r="B76" s="823"/>
      <c r="C76" s="823"/>
      <c r="D76" s="823"/>
      <c r="E76" s="823"/>
      <c r="F76" s="823"/>
      <c r="G76" s="824">
        <f>SUM(G69:G75)</f>
        <v>680</v>
      </c>
      <c r="H76" s="824">
        <f>SUM(H69:H75)</f>
        <v>1015</v>
      </c>
      <c r="I76" s="825">
        <f>SUM(I69:I75)</f>
        <v>1015</v>
      </c>
    </row>
    <row r="77" ht="13.5" thickTop="1"/>
    <row r="79" spans="1:4" ht="12.75">
      <c r="A79" s="802"/>
      <c r="B79" s="803"/>
      <c r="C79" s="803"/>
      <c r="D79" s="803"/>
    </row>
    <row r="80" spans="1:4" ht="12.75">
      <c r="A80" s="802"/>
      <c r="B80" s="803"/>
      <c r="C80" s="803"/>
      <c r="D80" s="803"/>
    </row>
    <row r="81" spans="1:9" ht="12.75">
      <c r="A81" s="15"/>
      <c r="B81" s="15"/>
      <c r="C81" s="15"/>
      <c r="D81" s="15"/>
      <c r="E81" s="15"/>
      <c r="F81" s="15"/>
      <c r="G81" s="31"/>
      <c r="H81" s="804"/>
      <c r="I81" s="15"/>
    </row>
    <row r="82" spans="1:10" ht="12.75">
      <c r="A82" s="1351" t="s">
        <v>697</v>
      </c>
      <c r="B82" s="1239"/>
      <c r="C82" s="1239"/>
      <c r="D82" s="1239"/>
      <c r="E82" s="1239"/>
      <c r="F82" s="1239"/>
      <c r="G82" s="1239"/>
      <c r="H82" s="1239"/>
      <c r="I82" s="1239"/>
      <c r="J82" s="1239"/>
    </row>
    <row r="83" spans="1:10" ht="12.75">
      <c r="A83" s="1351" t="s">
        <v>692</v>
      </c>
      <c r="B83" s="1239"/>
      <c r="C83" s="1239"/>
      <c r="D83" s="1239"/>
      <c r="E83" s="1239"/>
      <c r="F83" s="1239"/>
      <c r="G83" s="1239"/>
      <c r="H83" s="1239"/>
      <c r="I83" s="1239"/>
      <c r="J83" s="1239"/>
    </row>
    <row r="84" spans="1:9" ht="12.75">
      <c r="A84" s="805"/>
      <c r="B84" s="805"/>
      <c r="C84" s="805"/>
      <c r="D84" s="805"/>
      <c r="E84" s="805"/>
      <c r="F84" s="805"/>
      <c r="G84" s="805"/>
      <c r="H84" s="805"/>
      <c r="I84" s="15"/>
    </row>
    <row r="85" spans="1:9" ht="13.5" thickBot="1">
      <c r="A85" s="805"/>
      <c r="B85" s="805"/>
      <c r="C85" s="805"/>
      <c r="D85" s="805"/>
      <c r="E85" s="805"/>
      <c r="F85" s="805"/>
      <c r="G85" s="805"/>
      <c r="H85" s="805"/>
      <c r="I85" s="15"/>
    </row>
    <row r="86" spans="1:10" ht="13.5" thickTop="1">
      <c r="A86" s="1220" t="s">
        <v>1189</v>
      </c>
      <c r="B86" s="1237"/>
      <c r="C86" s="1237"/>
      <c r="D86" s="1237"/>
      <c r="E86" s="1237"/>
      <c r="F86" s="1317"/>
      <c r="G86" s="808" t="s">
        <v>689</v>
      </c>
      <c r="H86" s="808" t="s">
        <v>690</v>
      </c>
      <c r="I86" s="838" t="s">
        <v>691</v>
      </c>
      <c r="J86" s="841" t="s">
        <v>698</v>
      </c>
    </row>
    <row r="87" spans="1:10" ht="12.75">
      <c r="A87" s="1226" t="s">
        <v>693</v>
      </c>
      <c r="B87" s="1296"/>
      <c r="C87" s="1296"/>
      <c r="D87" s="1296"/>
      <c r="E87" s="1296"/>
      <c r="F87" s="1224"/>
      <c r="G87" s="811">
        <v>658</v>
      </c>
      <c r="H87" s="812">
        <v>282</v>
      </c>
      <c r="I87" s="839">
        <v>84</v>
      </c>
      <c r="J87" s="842">
        <f aca="true" t="shared" si="0" ref="J87:J92">SUM(G87:I87)</f>
        <v>1024</v>
      </c>
    </row>
    <row r="88" spans="1:10" ht="12.75">
      <c r="A88" s="1223" t="s">
        <v>380</v>
      </c>
      <c r="B88" s="1355"/>
      <c r="C88" s="1355"/>
      <c r="D88" s="1355"/>
      <c r="E88" s="1355"/>
      <c r="F88" s="1212"/>
      <c r="G88" s="819">
        <f>SUM(G87)</f>
        <v>658</v>
      </c>
      <c r="H88" s="819">
        <f>SUM(H87)</f>
        <v>282</v>
      </c>
      <c r="I88" s="819">
        <f>SUM(I87)</f>
        <v>84</v>
      </c>
      <c r="J88" s="842">
        <f t="shared" si="0"/>
        <v>1024</v>
      </c>
    </row>
    <row r="89" spans="1:10" ht="12.75">
      <c r="A89" s="1226" t="s">
        <v>694</v>
      </c>
      <c r="B89" s="1296"/>
      <c r="C89" s="1296"/>
      <c r="D89" s="1296"/>
      <c r="E89" s="1296"/>
      <c r="F89" s="1224"/>
      <c r="G89" s="815"/>
      <c r="H89" s="812">
        <v>167</v>
      </c>
      <c r="I89" s="840"/>
      <c r="J89" s="842">
        <f t="shared" si="0"/>
        <v>167</v>
      </c>
    </row>
    <row r="90" spans="1:10" ht="12.75">
      <c r="A90" s="1226" t="s">
        <v>695</v>
      </c>
      <c r="B90" s="1296"/>
      <c r="C90" s="1296"/>
      <c r="D90" s="1296"/>
      <c r="E90" s="1296"/>
      <c r="F90" s="1224"/>
      <c r="G90" s="815"/>
      <c r="H90" s="812">
        <v>-35</v>
      </c>
      <c r="I90" s="840"/>
      <c r="J90" s="842">
        <f t="shared" si="0"/>
        <v>-35</v>
      </c>
    </row>
    <row r="91" spans="1:10" ht="12.75">
      <c r="A91" s="1223" t="s">
        <v>696</v>
      </c>
      <c r="B91" s="1355"/>
      <c r="C91" s="1355"/>
      <c r="D91" s="1355"/>
      <c r="E91" s="1355"/>
      <c r="F91" s="1212"/>
      <c r="G91" s="819">
        <f>SUM(G89:G90)</f>
        <v>0</v>
      </c>
      <c r="H91" s="819">
        <f>SUM(H89:H90)</f>
        <v>132</v>
      </c>
      <c r="I91" s="819">
        <f>SUM(I89:I90)</f>
        <v>0</v>
      </c>
      <c r="J91" s="842">
        <f t="shared" si="0"/>
        <v>132</v>
      </c>
    </row>
    <row r="92" spans="1:10" ht="13.5" thickBot="1">
      <c r="A92" s="1352" t="s">
        <v>608</v>
      </c>
      <c r="B92" s="1353"/>
      <c r="C92" s="1353"/>
      <c r="D92" s="1353"/>
      <c r="E92" s="1353"/>
      <c r="F92" s="1354"/>
      <c r="G92" s="824">
        <f>SUM(G91,G88)</f>
        <v>658</v>
      </c>
      <c r="H92" s="824">
        <f>SUM(H91,H88)</f>
        <v>414</v>
      </c>
      <c r="I92" s="824">
        <f>SUM(I91,I88)</f>
        <v>84</v>
      </c>
      <c r="J92" s="843">
        <f t="shared" si="0"/>
        <v>1156</v>
      </c>
    </row>
    <row r="93" ht="13.5" thickTop="1"/>
  </sheetData>
  <mergeCells count="15">
    <mergeCell ref="A92:F92"/>
    <mergeCell ref="A88:F88"/>
    <mergeCell ref="A89:F89"/>
    <mergeCell ref="A90:F90"/>
    <mergeCell ref="A91:F91"/>
    <mergeCell ref="A82:J82"/>
    <mergeCell ref="A83:J83"/>
    <mergeCell ref="A86:F86"/>
    <mergeCell ref="A87:F87"/>
    <mergeCell ref="A55:I55"/>
    <mergeCell ref="A56:I56"/>
    <mergeCell ref="A5:I5"/>
    <mergeCell ref="A6:I6"/>
    <mergeCell ref="A29:I29"/>
    <mergeCell ref="A30:I30"/>
  </mergeCells>
  <printOptions horizontalCentered="1"/>
  <pageMargins left="0.53" right="0.47" top="0.984251968503937" bottom="0.984251968503937" header="0.5118110236220472" footer="0.5118110236220472"/>
  <pageSetup orientation="portrait" paperSize="9" r:id="rId1"/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3" sqref="A3:H3"/>
    </sheetView>
  </sheetViews>
  <sheetFormatPr defaultColWidth="9.00390625" defaultRowHeight="12.75"/>
  <cols>
    <col min="1" max="1" width="36.375" style="0" customWidth="1"/>
    <col min="2" max="2" width="11.875" style="0" customWidth="1"/>
    <col min="3" max="3" width="12.875" style="0" customWidth="1"/>
    <col min="4" max="4" width="10.875" style="0" customWidth="1"/>
    <col min="5" max="5" width="12.125" style="0" customWidth="1"/>
    <col min="6" max="7" width="11.375" style="0" customWidth="1"/>
    <col min="8" max="8" width="12.75390625" style="0" customWidth="1"/>
  </cols>
  <sheetData>
    <row r="1" ht="12.75">
      <c r="A1" s="837" t="s">
        <v>166</v>
      </c>
    </row>
    <row r="2" ht="12.75">
      <c r="A2" s="170"/>
    </row>
    <row r="3" spans="1:8" ht="15.75">
      <c r="A3" s="1357" t="s">
        <v>733</v>
      </c>
      <c r="B3" s="1239"/>
      <c r="C3" s="1239"/>
      <c r="D3" s="1239"/>
      <c r="E3" s="1239"/>
      <c r="F3" s="1239"/>
      <c r="G3" s="1239"/>
      <c r="H3" s="1239"/>
    </row>
    <row r="4" ht="13.5" thickBot="1">
      <c r="A4" s="170"/>
    </row>
    <row r="5" spans="1:8" ht="27" thickBot="1" thickTop="1">
      <c r="A5" s="955" t="s">
        <v>1189</v>
      </c>
      <c r="B5" s="964" t="s">
        <v>612</v>
      </c>
      <c r="C5" s="964" t="s">
        <v>613</v>
      </c>
      <c r="D5" s="966" t="s">
        <v>566</v>
      </c>
      <c r="E5" s="967" t="s">
        <v>614</v>
      </c>
      <c r="F5" s="966" t="s">
        <v>615</v>
      </c>
      <c r="G5" s="965" t="s">
        <v>616</v>
      </c>
      <c r="H5" s="956" t="s">
        <v>630</v>
      </c>
    </row>
    <row r="6" spans="1:8" ht="13.5" thickTop="1">
      <c r="A6" s="968" t="s">
        <v>617</v>
      </c>
      <c r="B6" s="767">
        <v>2003</v>
      </c>
      <c r="C6" s="771">
        <v>276000</v>
      </c>
      <c r="D6" s="771"/>
      <c r="E6" s="771"/>
      <c r="F6" s="771">
        <v>276000</v>
      </c>
      <c r="G6" s="771"/>
      <c r="H6" s="772"/>
    </row>
    <row r="7" spans="1:8" ht="13.5" customHeight="1">
      <c r="A7" s="968" t="s">
        <v>618</v>
      </c>
      <c r="B7" s="767">
        <v>2003</v>
      </c>
      <c r="C7" s="771">
        <v>243000</v>
      </c>
      <c r="D7" s="771"/>
      <c r="E7" s="771"/>
      <c r="F7" s="771">
        <v>243000</v>
      </c>
      <c r="G7" s="771"/>
      <c r="H7" s="772"/>
    </row>
    <row r="8" spans="1:8" ht="13.5" customHeight="1">
      <c r="A8" s="968" t="s">
        <v>619</v>
      </c>
      <c r="B8" s="767">
        <v>2003</v>
      </c>
      <c r="C8" s="771">
        <v>438000</v>
      </c>
      <c r="D8" s="771"/>
      <c r="E8" s="771"/>
      <c r="F8" s="771">
        <v>438000</v>
      </c>
      <c r="G8" s="771"/>
      <c r="H8" s="772"/>
    </row>
    <row r="9" spans="1:8" ht="13.5" customHeight="1">
      <c r="A9" s="969" t="s">
        <v>620</v>
      </c>
      <c r="B9" s="768">
        <v>2006</v>
      </c>
      <c r="C9" s="773">
        <v>1476000</v>
      </c>
      <c r="D9" s="773"/>
      <c r="E9" s="773"/>
      <c r="F9" s="773">
        <v>369000</v>
      </c>
      <c r="G9" s="773">
        <v>1107000</v>
      </c>
      <c r="H9" s="774">
        <v>369000</v>
      </c>
    </row>
    <row r="10" spans="1:8" ht="13.5" customHeight="1">
      <c r="A10" s="970" t="s">
        <v>621</v>
      </c>
      <c r="B10" s="769">
        <v>2007</v>
      </c>
      <c r="C10" s="775">
        <v>4545000</v>
      </c>
      <c r="D10" s="775"/>
      <c r="E10" s="775"/>
      <c r="F10" s="775">
        <v>909000</v>
      </c>
      <c r="G10" s="775">
        <v>3636000</v>
      </c>
      <c r="H10" s="776">
        <v>909000</v>
      </c>
    </row>
    <row r="11" spans="1:8" ht="13.5" customHeight="1">
      <c r="A11" s="968" t="s">
        <v>622</v>
      </c>
      <c r="B11" s="767">
        <v>2009</v>
      </c>
      <c r="C11" s="771">
        <v>13990000</v>
      </c>
      <c r="D11" s="771"/>
      <c r="E11" s="771"/>
      <c r="F11" s="771">
        <v>1920000</v>
      </c>
      <c r="G11" s="771">
        <v>12070000</v>
      </c>
      <c r="H11" s="772">
        <v>2000000</v>
      </c>
    </row>
    <row r="12" spans="1:8" ht="13.5" customHeight="1">
      <c r="A12" s="968" t="s">
        <v>623</v>
      </c>
      <c r="B12" s="767">
        <v>2011</v>
      </c>
      <c r="C12" s="771"/>
      <c r="D12" s="771">
        <v>255190000</v>
      </c>
      <c r="E12" s="771"/>
      <c r="F12" s="771"/>
      <c r="G12" s="771">
        <v>255190000</v>
      </c>
      <c r="H12" s="772"/>
    </row>
    <row r="13" spans="1:8" ht="13.5" customHeight="1">
      <c r="A13" s="969" t="s">
        <v>624</v>
      </c>
      <c r="B13" s="768">
        <v>2006</v>
      </c>
      <c r="C13" s="773">
        <v>80000000</v>
      </c>
      <c r="D13" s="773"/>
      <c r="E13" s="773"/>
      <c r="F13" s="773">
        <v>20000000</v>
      </c>
      <c r="G13" s="773">
        <v>60000000</v>
      </c>
      <c r="H13" s="774">
        <v>20000000</v>
      </c>
    </row>
    <row r="14" spans="1:8" ht="13.5" customHeight="1">
      <c r="A14" s="971" t="s">
        <v>625</v>
      </c>
      <c r="B14" s="770">
        <v>2009</v>
      </c>
      <c r="C14" s="777"/>
      <c r="D14" s="777"/>
      <c r="E14" s="777">
        <v>60000000</v>
      </c>
      <c r="F14" s="777"/>
      <c r="G14" s="777">
        <v>60000000</v>
      </c>
      <c r="H14" s="778">
        <v>10000000</v>
      </c>
    </row>
    <row r="15" spans="1:8" ht="13.5" customHeight="1">
      <c r="A15" s="970" t="s">
        <v>734</v>
      </c>
      <c r="B15" s="769">
        <v>2004</v>
      </c>
      <c r="C15" s="775">
        <v>37000000</v>
      </c>
      <c r="D15" s="775"/>
      <c r="E15" s="775"/>
      <c r="F15" s="775"/>
      <c r="G15" s="775">
        <v>37000000</v>
      </c>
      <c r="H15" s="776">
        <v>37000000</v>
      </c>
    </row>
    <row r="16" spans="1:8" ht="13.5" customHeight="1">
      <c r="A16" s="969" t="s">
        <v>734</v>
      </c>
      <c r="B16" s="768">
        <v>2008</v>
      </c>
      <c r="C16" s="773">
        <v>5000000</v>
      </c>
      <c r="D16" s="773"/>
      <c r="E16" s="773"/>
      <c r="F16" s="773"/>
      <c r="G16" s="773">
        <v>5000000</v>
      </c>
      <c r="H16" s="774"/>
    </row>
    <row r="17" spans="1:8" ht="13.5" customHeight="1">
      <c r="A17" s="951" t="s">
        <v>626</v>
      </c>
      <c r="B17" s="952"/>
      <c r="C17" s="953">
        <f aca="true" t="shared" si="0" ref="C17:H17">SUM(C6:C16)</f>
        <v>142968000</v>
      </c>
      <c r="D17" s="953">
        <f t="shared" si="0"/>
        <v>255190000</v>
      </c>
      <c r="E17" s="953">
        <f t="shared" si="0"/>
        <v>60000000</v>
      </c>
      <c r="F17" s="953">
        <f t="shared" si="0"/>
        <v>24155000</v>
      </c>
      <c r="G17" s="953">
        <f t="shared" si="0"/>
        <v>434003000</v>
      </c>
      <c r="H17" s="954">
        <f t="shared" si="0"/>
        <v>70278000</v>
      </c>
    </row>
    <row r="18" spans="1:8" ht="13.5" customHeight="1">
      <c r="A18" s="968" t="s">
        <v>627</v>
      </c>
      <c r="B18" s="767"/>
      <c r="C18" s="771"/>
      <c r="D18" s="771"/>
      <c r="E18" s="771">
        <v>166500000</v>
      </c>
      <c r="F18" s="771">
        <v>166500000</v>
      </c>
      <c r="G18" s="771"/>
      <c r="H18" s="772"/>
    </row>
    <row r="19" spans="1:8" ht="13.5" customHeight="1">
      <c r="A19" s="968" t="s">
        <v>628</v>
      </c>
      <c r="B19" s="767"/>
      <c r="C19" s="771"/>
      <c r="D19" s="771"/>
      <c r="E19" s="771">
        <v>442019076</v>
      </c>
      <c r="F19" s="771">
        <v>442019076</v>
      </c>
      <c r="G19" s="771"/>
      <c r="H19" s="772"/>
    </row>
    <row r="20" spans="1:8" ht="13.5" customHeight="1">
      <c r="A20" s="957" t="s">
        <v>629</v>
      </c>
      <c r="B20" s="958"/>
      <c r="C20" s="959"/>
      <c r="D20" s="959"/>
      <c r="E20" s="960">
        <f>SUM(E18:E19)</f>
        <v>608519076</v>
      </c>
      <c r="F20" s="960">
        <f>SUM(F18:F19)</f>
        <v>608519076</v>
      </c>
      <c r="G20" s="959"/>
      <c r="H20" s="961"/>
    </row>
    <row r="21" spans="1:8" ht="13.5" customHeight="1">
      <c r="A21" s="1373" t="s">
        <v>828</v>
      </c>
      <c r="B21" s="1375"/>
      <c r="C21" s="1377">
        <f aca="true" t="shared" si="1" ref="C21:H21">SUM(C17+C20)</f>
        <v>142968000</v>
      </c>
      <c r="D21" s="1377">
        <f t="shared" si="1"/>
        <v>255190000</v>
      </c>
      <c r="E21" s="1377">
        <f t="shared" si="1"/>
        <v>668519076</v>
      </c>
      <c r="F21" s="1377">
        <f t="shared" si="1"/>
        <v>632674076</v>
      </c>
      <c r="G21" s="1377">
        <f t="shared" si="1"/>
        <v>434003000</v>
      </c>
      <c r="H21" s="1371">
        <f t="shared" si="1"/>
        <v>70278000</v>
      </c>
    </row>
    <row r="22" spans="1:8" ht="13.5" thickBot="1">
      <c r="A22" s="1374"/>
      <c r="B22" s="1376"/>
      <c r="C22" s="1378"/>
      <c r="D22" s="1378"/>
      <c r="E22" s="1378"/>
      <c r="F22" s="1378"/>
      <c r="G22" s="1378"/>
      <c r="H22" s="1372"/>
    </row>
    <row r="23" ht="13.5" thickTop="1"/>
    <row r="24" spans="1:8" ht="15.75">
      <c r="A24" s="1357" t="s">
        <v>732</v>
      </c>
      <c r="B24" s="1357"/>
      <c r="C24" s="1357"/>
      <c r="D24" s="1357"/>
      <c r="E24" s="1357"/>
      <c r="F24" s="1357"/>
      <c r="G24" s="1357"/>
      <c r="H24" s="1357"/>
    </row>
    <row r="25" ht="13.5" thickBot="1"/>
    <row r="26" spans="1:8" ht="37.5" customHeight="1" thickBot="1" thickTop="1">
      <c r="A26" s="1364" t="s">
        <v>1189</v>
      </c>
      <c r="B26" s="1365"/>
      <c r="C26" s="962" t="s">
        <v>721</v>
      </c>
      <c r="D26" s="963" t="s">
        <v>805</v>
      </c>
      <c r="E26" s="963" t="s">
        <v>806</v>
      </c>
      <c r="F26" s="963" t="s">
        <v>722</v>
      </c>
      <c r="G26" s="1358" t="s">
        <v>807</v>
      </c>
      <c r="H26" s="1359"/>
    </row>
    <row r="27" spans="1:8" ht="13.5" thickTop="1">
      <c r="A27" s="1360" t="s">
        <v>720</v>
      </c>
      <c r="B27" s="1361"/>
      <c r="C27" s="934"/>
      <c r="D27" s="935"/>
      <c r="E27" s="935"/>
      <c r="F27" s="935"/>
      <c r="G27" s="1362"/>
      <c r="H27" s="1363"/>
    </row>
    <row r="28" spans="1:8" ht="12.75">
      <c r="A28" s="1356" t="s">
        <v>808</v>
      </c>
      <c r="B28" s="1366"/>
      <c r="C28" s="729">
        <v>2004</v>
      </c>
      <c r="D28" s="730">
        <v>240859</v>
      </c>
      <c r="E28" s="730">
        <v>704</v>
      </c>
      <c r="F28" s="730">
        <v>187635</v>
      </c>
      <c r="G28" s="1383">
        <v>52520</v>
      </c>
      <c r="H28" s="1384"/>
    </row>
    <row r="29" spans="1:8" ht="12.75">
      <c r="A29" s="1356" t="s">
        <v>809</v>
      </c>
      <c r="B29" s="1366"/>
      <c r="C29" s="936">
        <v>2004</v>
      </c>
      <c r="D29" s="937">
        <v>99681</v>
      </c>
      <c r="E29" s="937">
        <v>2735</v>
      </c>
      <c r="F29" s="937">
        <v>76746</v>
      </c>
      <c r="G29" s="1383">
        <v>20200</v>
      </c>
      <c r="H29" s="1384"/>
    </row>
    <row r="30" spans="1:8" ht="12.75">
      <c r="A30" s="1356"/>
      <c r="B30" s="1366"/>
      <c r="C30" s="936"/>
      <c r="D30" s="937"/>
      <c r="E30" s="937"/>
      <c r="F30" s="937"/>
      <c r="G30" s="1383"/>
      <c r="H30" s="1384"/>
    </row>
    <row r="31" spans="1:8" ht="12.75">
      <c r="A31" s="1367" t="s">
        <v>567</v>
      </c>
      <c r="B31" s="1368"/>
      <c r="C31" s="936"/>
      <c r="D31" s="937"/>
      <c r="E31" s="937"/>
      <c r="F31" s="937"/>
      <c r="G31" s="1369"/>
      <c r="H31" s="1370"/>
    </row>
    <row r="32" spans="1:8" ht="12.75">
      <c r="A32" s="1356" t="s">
        <v>645</v>
      </c>
      <c r="B32" s="1366"/>
      <c r="C32" s="936">
        <v>2004</v>
      </c>
      <c r="D32" s="937">
        <v>295731</v>
      </c>
      <c r="E32" s="937">
        <v>53258</v>
      </c>
      <c r="F32" s="937">
        <v>224195</v>
      </c>
      <c r="G32" s="1381">
        <v>18278</v>
      </c>
      <c r="H32" s="1382"/>
    </row>
    <row r="33" spans="1:8" ht="12.75">
      <c r="A33" s="1356" t="s">
        <v>810</v>
      </c>
      <c r="B33" s="1366"/>
      <c r="C33" s="936">
        <v>2005</v>
      </c>
      <c r="D33" s="937">
        <v>273341</v>
      </c>
      <c r="E33" s="937">
        <v>3940</v>
      </c>
      <c r="F33" s="937">
        <v>2401</v>
      </c>
      <c r="G33" s="1381">
        <v>267000</v>
      </c>
      <c r="H33" s="1382"/>
    </row>
    <row r="34" spans="1:8" ht="12.75">
      <c r="A34" s="1356"/>
      <c r="B34" s="1224"/>
      <c r="C34" s="936"/>
      <c r="D34" s="937"/>
      <c r="E34" s="937"/>
      <c r="F34" s="937"/>
      <c r="G34" s="931"/>
      <c r="H34" s="948"/>
    </row>
    <row r="35" spans="1:8" ht="12.75">
      <c r="A35" s="1367" t="s">
        <v>723</v>
      </c>
      <c r="B35" s="1212"/>
      <c r="C35" s="936"/>
      <c r="D35" s="937"/>
      <c r="E35" s="937"/>
      <c r="F35" s="937"/>
      <c r="G35" s="931"/>
      <c r="H35" s="948"/>
    </row>
    <row r="36" spans="1:8" ht="12.75">
      <c r="A36" s="1356" t="s">
        <v>724</v>
      </c>
      <c r="B36" s="1224"/>
      <c r="C36" s="936">
        <v>2004</v>
      </c>
      <c r="D36" s="937">
        <v>9682</v>
      </c>
      <c r="E36" s="937"/>
      <c r="F36" s="937">
        <v>5082</v>
      </c>
      <c r="G36" s="1381">
        <v>4600</v>
      </c>
      <c r="H36" s="1382"/>
    </row>
    <row r="37" spans="1:8" ht="12.75">
      <c r="A37" s="1356" t="s">
        <v>725</v>
      </c>
      <c r="B37" s="1366"/>
      <c r="C37" s="936">
        <v>2004</v>
      </c>
      <c r="D37" s="937">
        <v>23430</v>
      </c>
      <c r="E37" s="937"/>
      <c r="F37" s="937">
        <v>7030</v>
      </c>
      <c r="G37" s="1381">
        <v>16400</v>
      </c>
      <c r="H37" s="1382"/>
    </row>
    <row r="38" spans="1:8" ht="12.75">
      <c r="A38" s="1356"/>
      <c r="B38" s="1224"/>
      <c r="C38" s="936"/>
      <c r="D38" s="937"/>
      <c r="E38" s="937"/>
      <c r="F38" s="937"/>
      <c r="G38" s="931"/>
      <c r="H38" s="948"/>
    </row>
    <row r="39" spans="1:8" ht="12.75">
      <c r="A39" s="1367" t="s">
        <v>726</v>
      </c>
      <c r="B39" s="1212"/>
      <c r="C39" s="936"/>
      <c r="D39" s="937"/>
      <c r="E39" s="937"/>
      <c r="F39" s="937"/>
      <c r="G39" s="931"/>
      <c r="H39" s="948"/>
    </row>
    <row r="40" spans="1:8" ht="12.75">
      <c r="A40" s="1356" t="s">
        <v>727</v>
      </c>
      <c r="B40" s="1366"/>
      <c r="C40" s="936">
        <v>2004</v>
      </c>
      <c r="D40" s="937">
        <v>41451</v>
      </c>
      <c r="E40" s="937"/>
      <c r="F40" s="937">
        <v>1451</v>
      </c>
      <c r="G40" s="1381">
        <v>40000</v>
      </c>
      <c r="H40" s="1382"/>
    </row>
    <row r="41" spans="1:8" ht="12.75">
      <c r="A41" s="1356"/>
      <c r="B41" s="1224"/>
      <c r="C41" s="936"/>
      <c r="D41" s="937"/>
      <c r="E41" s="937"/>
      <c r="F41" s="937"/>
      <c r="G41" s="931"/>
      <c r="H41" s="948"/>
    </row>
    <row r="42" spans="1:8" ht="12.75">
      <c r="A42" s="1367" t="s">
        <v>728</v>
      </c>
      <c r="B42" s="1212"/>
      <c r="C42" s="936"/>
      <c r="D42" s="937"/>
      <c r="E42" s="937"/>
      <c r="F42" s="937"/>
      <c r="G42" s="931"/>
      <c r="H42" s="948"/>
    </row>
    <row r="43" spans="1:8" ht="12.75">
      <c r="A43" s="1356" t="s">
        <v>729</v>
      </c>
      <c r="B43" s="1224"/>
      <c r="C43" s="936">
        <v>2004</v>
      </c>
      <c r="D43" s="937">
        <v>2175</v>
      </c>
      <c r="E43" s="937"/>
      <c r="F43" s="937">
        <v>275</v>
      </c>
      <c r="G43" s="1381">
        <v>1900</v>
      </c>
      <c r="H43" s="1382"/>
    </row>
    <row r="44" spans="1:8" ht="12.75">
      <c r="A44" s="949"/>
      <c r="B44" s="950"/>
      <c r="C44" s="936"/>
      <c r="D44" s="937"/>
      <c r="E44" s="937"/>
      <c r="F44" s="937"/>
      <c r="G44" s="931"/>
      <c r="H44" s="948"/>
    </row>
    <row r="45" spans="1:8" ht="12.75">
      <c r="A45" s="1360" t="s">
        <v>730</v>
      </c>
      <c r="B45" s="1361"/>
      <c r="C45" s="936"/>
      <c r="D45" s="937"/>
      <c r="E45" s="937"/>
      <c r="F45" s="937"/>
      <c r="G45" s="931"/>
      <c r="H45" s="948"/>
    </row>
    <row r="46" spans="1:8" ht="13.5" thickBot="1">
      <c r="A46" s="1385" t="s">
        <v>731</v>
      </c>
      <c r="B46" s="1386"/>
      <c r="C46" s="733">
        <v>2004</v>
      </c>
      <c r="D46" s="734">
        <v>13675</v>
      </c>
      <c r="E46" s="734"/>
      <c r="F46" s="734">
        <v>1675</v>
      </c>
      <c r="G46" s="1379">
        <v>12000</v>
      </c>
      <c r="H46" s="1380"/>
    </row>
    <row r="47" ht="13.5" thickTop="1"/>
  </sheetData>
  <mergeCells count="43">
    <mergeCell ref="A40:B40"/>
    <mergeCell ref="A32:B32"/>
    <mergeCell ref="G32:H32"/>
    <mergeCell ref="G36:H36"/>
    <mergeCell ref="G37:H37"/>
    <mergeCell ref="G40:H40"/>
    <mergeCell ref="A34:B34"/>
    <mergeCell ref="A35:B35"/>
    <mergeCell ref="A46:B46"/>
    <mergeCell ref="A30:B30"/>
    <mergeCell ref="A33:B33"/>
    <mergeCell ref="A45:B45"/>
    <mergeCell ref="A36:B36"/>
    <mergeCell ref="A37:B37"/>
    <mergeCell ref="A38:B38"/>
    <mergeCell ref="A41:B41"/>
    <mergeCell ref="A42:B42"/>
    <mergeCell ref="A39:B39"/>
    <mergeCell ref="G46:H46"/>
    <mergeCell ref="G33:H33"/>
    <mergeCell ref="G28:H28"/>
    <mergeCell ref="G29:H29"/>
    <mergeCell ref="G30:H30"/>
    <mergeCell ref="G43:H43"/>
    <mergeCell ref="H21:H22"/>
    <mergeCell ref="A3:H3"/>
    <mergeCell ref="A21:A22"/>
    <mergeCell ref="B21:B22"/>
    <mergeCell ref="C21:C22"/>
    <mergeCell ref="D21:D22"/>
    <mergeCell ref="E21:E22"/>
    <mergeCell ref="F21:F22"/>
    <mergeCell ref="G21:G22"/>
    <mergeCell ref="A43:B43"/>
    <mergeCell ref="A24:H24"/>
    <mergeCell ref="G26:H26"/>
    <mergeCell ref="A27:B27"/>
    <mergeCell ref="G27:H27"/>
    <mergeCell ref="A26:B26"/>
    <mergeCell ref="A28:B28"/>
    <mergeCell ref="A31:B31"/>
    <mergeCell ref="G31:H31"/>
    <mergeCell ref="A29:B29"/>
  </mergeCells>
  <printOptions horizontalCentered="1"/>
  <pageMargins left="0.7874015748031497" right="0.7874015748031497" top="0.41" bottom="0.4" header="0.3" footer="0.33"/>
  <pageSetup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C7" sqref="A7:IV7"/>
    </sheetView>
  </sheetViews>
  <sheetFormatPr defaultColWidth="9.00390625" defaultRowHeight="12.75"/>
  <cols>
    <col min="1" max="1" width="31.875" style="15" customWidth="1"/>
    <col min="2" max="2" width="11.375" style="15" bestFit="1" customWidth="1"/>
    <col min="3" max="3" width="9.125" style="15" customWidth="1"/>
    <col min="4" max="4" width="10.00390625" style="15" customWidth="1"/>
    <col min="5" max="5" width="10.125" style="15" customWidth="1"/>
    <col min="6" max="6" width="9.75390625" style="15" customWidth="1"/>
    <col min="7" max="8" width="9.00390625" style="15" customWidth="1"/>
    <col min="9" max="9" width="8.75390625" style="15" customWidth="1"/>
    <col min="10" max="11" width="9.625" style="15" customWidth="1"/>
    <col min="12" max="12" width="9.75390625" style="15" customWidth="1"/>
    <col min="13" max="13" width="9.875" style="15" customWidth="1"/>
    <col min="14" max="16384" width="9.125" style="15" customWidth="1"/>
  </cols>
  <sheetData>
    <row r="1" spans="1:17" ht="12.75">
      <c r="A1" s="15" t="s">
        <v>699</v>
      </c>
      <c r="Q1" s="10"/>
    </row>
    <row r="2" ht="12.75">
      <c r="Q2" s="10"/>
    </row>
    <row r="3" ht="12.75">
      <c r="Q3" s="10"/>
    </row>
    <row r="4" ht="12.75">
      <c r="Q4" s="10"/>
    </row>
    <row r="5" spans="1:17" ht="15.75">
      <c r="A5" s="1238" t="s">
        <v>819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9"/>
      <c r="N5" s="1239"/>
      <c r="O5" s="1239"/>
      <c r="P5" s="1239"/>
      <c r="Q5" s="10"/>
    </row>
    <row r="6" spans="1:17" ht="15.75">
      <c r="A6" s="801"/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3"/>
      <c r="N6" s="3"/>
      <c r="O6" s="3"/>
      <c r="P6" s="3"/>
      <c r="Q6" s="10"/>
    </row>
    <row r="7" spans="1:17" ht="15.75">
      <c r="A7" s="801"/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3"/>
      <c r="N7" s="3"/>
      <c r="O7" s="3"/>
      <c r="P7" s="3"/>
      <c r="Q7" s="10"/>
    </row>
    <row r="8" spans="1:17" ht="15.75">
      <c r="A8" s="801"/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3"/>
      <c r="N8" s="3"/>
      <c r="O8" s="3"/>
      <c r="P8" s="3"/>
      <c r="Q8" s="10"/>
    </row>
    <row r="9" ht="13.5" thickBot="1">
      <c r="Q9" s="10"/>
    </row>
    <row r="10" spans="1:17" s="478" customFormat="1" ht="13.5" thickTop="1">
      <c r="A10" s="708" t="s">
        <v>700</v>
      </c>
      <c r="B10" s="709" t="s">
        <v>701</v>
      </c>
      <c r="C10" s="709"/>
      <c r="D10" s="844" t="s">
        <v>816</v>
      </c>
      <c r="E10" s="1387" t="s">
        <v>820</v>
      </c>
      <c r="F10" s="1388"/>
      <c r="G10" s="1387" t="s">
        <v>702</v>
      </c>
      <c r="H10" s="1390"/>
      <c r="I10" s="1390"/>
      <c r="J10" s="1389"/>
      <c r="K10" s="1389"/>
      <c r="L10" s="1389"/>
      <c r="M10" s="1388"/>
      <c r="N10" s="1387" t="s">
        <v>703</v>
      </c>
      <c r="O10" s="1389"/>
      <c r="P10" s="1241"/>
      <c r="Q10" s="845"/>
    </row>
    <row r="11" spans="1:17" s="478" customFormat="1" ht="12.75">
      <c r="A11" s="846" t="s">
        <v>704</v>
      </c>
      <c r="B11" s="847" t="s">
        <v>705</v>
      </c>
      <c r="C11" s="847"/>
      <c r="D11" s="848" t="s">
        <v>817</v>
      </c>
      <c r="E11" s="1391" t="s">
        <v>706</v>
      </c>
      <c r="F11" s="1392"/>
      <c r="G11" s="1125" t="s">
        <v>319</v>
      </c>
      <c r="H11" s="1125" t="s">
        <v>973</v>
      </c>
      <c r="I11" s="1125" t="s">
        <v>1199</v>
      </c>
      <c r="J11" s="1126" t="s">
        <v>106</v>
      </c>
      <c r="K11" s="1125" t="s">
        <v>396</v>
      </c>
      <c r="L11" s="1125" t="s">
        <v>879</v>
      </c>
      <c r="M11" s="1125" t="s">
        <v>818</v>
      </c>
      <c r="N11" s="1391" t="s">
        <v>707</v>
      </c>
      <c r="O11" s="1393"/>
      <c r="P11" s="1394"/>
      <c r="Q11" s="845"/>
    </row>
    <row r="12" spans="1:17" s="478" customFormat="1" ht="12.75">
      <c r="A12" s="846"/>
      <c r="B12" s="847" t="s">
        <v>708</v>
      </c>
      <c r="C12" s="847" t="s">
        <v>709</v>
      </c>
      <c r="D12" s="848"/>
      <c r="E12" s="1391" t="s">
        <v>710</v>
      </c>
      <c r="F12" s="1392"/>
      <c r="G12" s="847" t="s">
        <v>711</v>
      </c>
      <c r="H12" s="847"/>
      <c r="I12" s="847"/>
      <c r="J12" s="847" t="s">
        <v>1205</v>
      </c>
      <c r="K12" s="847" t="s">
        <v>397</v>
      </c>
      <c r="L12" s="847" t="s">
        <v>989</v>
      </c>
      <c r="M12" s="848"/>
      <c r="N12" s="1395"/>
      <c r="O12" s="1396"/>
      <c r="P12" s="1397"/>
      <c r="Q12" s="845"/>
    </row>
    <row r="13" spans="1:17" s="478" customFormat="1" ht="13.5" thickBot="1">
      <c r="A13" s="711"/>
      <c r="B13" s="712"/>
      <c r="C13" s="712"/>
      <c r="D13" s="849"/>
      <c r="E13" s="850" t="s">
        <v>735</v>
      </c>
      <c r="F13" s="851" t="s">
        <v>309</v>
      </c>
      <c r="G13" s="712"/>
      <c r="H13" s="712"/>
      <c r="I13" s="712"/>
      <c r="J13" s="712"/>
      <c r="K13" s="712" t="s">
        <v>398</v>
      </c>
      <c r="L13" s="712"/>
      <c r="M13" s="712"/>
      <c r="N13" s="851" t="s">
        <v>736</v>
      </c>
      <c r="O13" s="851" t="s">
        <v>309</v>
      </c>
      <c r="P13" s="852" t="s">
        <v>837</v>
      </c>
      <c r="Q13" s="845"/>
    </row>
    <row r="14" spans="1:17" s="21" customFormat="1" ht="13.5" thickTop="1">
      <c r="A14" s="103" t="s">
        <v>406</v>
      </c>
      <c r="B14" s="76">
        <v>156634</v>
      </c>
      <c r="C14" s="76">
        <v>-11169</v>
      </c>
      <c r="D14" s="445">
        <f>SUM(B14:C14)</f>
        <v>145465</v>
      </c>
      <c r="E14" s="445"/>
      <c r="F14" s="76">
        <v>100000</v>
      </c>
      <c r="G14" s="76"/>
      <c r="H14" s="76">
        <v>144</v>
      </c>
      <c r="I14" s="76">
        <v>862</v>
      </c>
      <c r="J14" s="76">
        <v>150</v>
      </c>
      <c r="K14" s="76"/>
      <c r="L14" s="76"/>
      <c r="M14" s="76">
        <v>44309</v>
      </c>
      <c r="N14" s="76">
        <f>SUM(E14+G14+H14+I14+J14)</f>
        <v>1156</v>
      </c>
      <c r="O14" s="76">
        <f>SUM(F14+L14+M14)</f>
        <v>144309</v>
      </c>
      <c r="P14" s="853">
        <f>SUM(N14:O14)</f>
        <v>145465</v>
      </c>
      <c r="Q14" s="20"/>
    </row>
    <row r="15" spans="1:17" s="21" customFormat="1" ht="12.75">
      <c r="A15" s="103"/>
      <c r="B15" s="76"/>
      <c r="C15" s="76"/>
      <c r="D15" s="445"/>
      <c r="E15" s="44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853"/>
      <c r="Q15" s="20"/>
    </row>
    <row r="16" spans="1:17" s="21" customFormat="1" ht="12.75">
      <c r="A16" s="103" t="s">
        <v>399</v>
      </c>
      <c r="B16" s="76"/>
      <c r="C16" s="76"/>
      <c r="D16" s="445"/>
      <c r="E16" s="44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853"/>
      <c r="Q16" s="20"/>
    </row>
    <row r="17" spans="1:17" s="21" customFormat="1" ht="12.75">
      <c r="A17" s="691" t="s">
        <v>400</v>
      </c>
      <c r="B17" s="76"/>
      <c r="C17" s="76"/>
      <c r="D17" s="445"/>
      <c r="E17" s="445"/>
      <c r="F17" s="76"/>
      <c r="G17" s="76"/>
      <c r="H17" s="599">
        <v>84</v>
      </c>
      <c r="I17" s="76"/>
      <c r="J17" s="76"/>
      <c r="K17" s="76"/>
      <c r="L17" s="76"/>
      <c r="M17" s="76"/>
      <c r="N17" s="76">
        <f>SUM(E17+G17+H17+I17+J17)</f>
        <v>84</v>
      </c>
      <c r="O17" s="76"/>
      <c r="P17" s="853">
        <f>SUM(N17:O17)</f>
        <v>84</v>
      </c>
      <c r="Q17" s="20"/>
    </row>
    <row r="18" spans="1:17" ht="12.75">
      <c r="A18" s="49" t="s">
        <v>401</v>
      </c>
      <c r="B18" s="40"/>
      <c r="C18" s="40"/>
      <c r="D18" s="445"/>
      <c r="E18" s="65"/>
      <c r="F18" s="40"/>
      <c r="G18" s="40"/>
      <c r="H18" s="40">
        <v>40</v>
      </c>
      <c r="I18" s="40">
        <v>374</v>
      </c>
      <c r="J18" s="40"/>
      <c r="K18" s="40"/>
      <c r="L18" s="40"/>
      <c r="M18" s="599"/>
      <c r="N18" s="76">
        <f>SUM(E18+G18+H18+I18+J18)</f>
        <v>414</v>
      </c>
      <c r="O18" s="76"/>
      <c r="P18" s="853">
        <f>SUM(N18:O18)</f>
        <v>414</v>
      </c>
      <c r="Q18" s="10"/>
    </row>
    <row r="19" spans="1:17" ht="12.75">
      <c r="A19" s="49" t="s">
        <v>402</v>
      </c>
      <c r="B19" s="40"/>
      <c r="C19" s="40"/>
      <c r="D19" s="445"/>
      <c r="E19" s="65"/>
      <c r="F19" s="40"/>
      <c r="G19" s="40"/>
      <c r="H19" s="40">
        <v>20</v>
      </c>
      <c r="I19" s="40">
        <v>488</v>
      </c>
      <c r="J19" s="40">
        <v>150</v>
      </c>
      <c r="K19" s="40"/>
      <c r="L19" s="40"/>
      <c r="M19" s="599"/>
      <c r="N19" s="76">
        <f>SUM(E19+G19+H19+I19+J19)</f>
        <v>658</v>
      </c>
      <c r="O19" s="76"/>
      <c r="P19" s="853">
        <f>SUM(N19:O19)</f>
        <v>658</v>
      </c>
      <c r="Q19" s="10"/>
    </row>
    <row r="20" spans="1:17" ht="12.75">
      <c r="A20" s="49"/>
      <c r="B20" s="40"/>
      <c r="C20" s="40"/>
      <c r="D20" s="445"/>
      <c r="E20" s="65"/>
      <c r="F20" s="40"/>
      <c r="G20" s="40"/>
      <c r="H20" s="40"/>
      <c r="I20" s="40"/>
      <c r="J20" s="40"/>
      <c r="K20" s="40"/>
      <c r="L20" s="40"/>
      <c r="M20" s="599"/>
      <c r="N20" s="76"/>
      <c r="O20" s="76"/>
      <c r="P20" s="854"/>
      <c r="Q20" s="10"/>
    </row>
    <row r="21" spans="1:17" s="21" customFormat="1" ht="12.75">
      <c r="A21" s="107" t="s">
        <v>403</v>
      </c>
      <c r="B21" s="46">
        <v>11659</v>
      </c>
      <c r="C21" s="46"/>
      <c r="D21" s="445">
        <f>SUM(B21:C21)</f>
        <v>11659</v>
      </c>
      <c r="E21" s="543"/>
      <c r="F21" s="46"/>
      <c r="G21" s="46">
        <v>3698</v>
      </c>
      <c r="H21" s="46">
        <v>905</v>
      </c>
      <c r="I21" s="46">
        <v>5556</v>
      </c>
      <c r="J21" s="46"/>
      <c r="K21" s="46"/>
      <c r="L21" s="46">
        <v>1500</v>
      </c>
      <c r="M21" s="76"/>
      <c r="N21" s="76">
        <f>SUM(E21+G21+H21+I21+J21)</f>
        <v>10159</v>
      </c>
      <c r="O21" s="76">
        <f>SUM(F21+L21)</f>
        <v>1500</v>
      </c>
      <c r="P21" s="408">
        <f>SUM(N21:O21)</f>
        <v>11659</v>
      </c>
      <c r="Q21" s="20"/>
    </row>
    <row r="22" spans="1:17" ht="12.75">
      <c r="A22" s="49"/>
      <c r="B22" s="40"/>
      <c r="C22" s="40"/>
      <c r="D22" s="445"/>
      <c r="E22" s="840"/>
      <c r="F22" s="40"/>
      <c r="G22" s="40"/>
      <c r="H22" s="40"/>
      <c r="I22" s="40"/>
      <c r="J22" s="40"/>
      <c r="K22" s="40"/>
      <c r="L22" s="40"/>
      <c r="M22" s="599"/>
      <c r="N22" s="76"/>
      <c r="O22" s="76"/>
      <c r="P22" s="408"/>
      <c r="Q22" s="10"/>
    </row>
    <row r="23" spans="1:17" s="21" customFormat="1" ht="12.75">
      <c r="A23" s="107" t="s">
        <v>404</v>
      </c>
      <c r="B23" s="46"/>
      <c r="C23" s="46">
        <v>1540</v>
      </c>
      <c r="D23" s="445">
        <f>SUM(B23:C23)</f>
        <v>1540</v>
      </c>
      <c r="E23" s="444">
        <v>1490</v>
      </c>
      <c r="F23" s="46"/>
      <c r="G23" s="46"/>
      <c r="H23" s="46"/>
      <c r="I23" s="46">
        <v>50</v>
      </c>
      <c r="J23" s="46"/>
      <c r="K23" s="46"/>
      <c r="L23" s="46"/>
      <c r="M23" s="76"/>
      <c r="N23" s="76">
        <f>SUM(E23+G23+H23+I23+J23)</f>
        <v>1540</v>
      </c>
      <c r="O23" s="76">
        <f>SUM(F23+L23)</f>
        <v>0</v>
      </c>
      <c r="P23" s="408">
        <f>SUM(N23:O23)</f>
        <v>1540</v>
      </c>
      <c r="Q23" s="20"/>
    </row>
    <row r="24" spans="1:17" ht="12.75">
      <c r="A24" s="49"/>
      <c r="B24" s="40"/>
      <c r="C24" s="40"/>
      <c r="D24" s="445"/>
      <c r="E24" s="65"/>
      <c r="F24" s="40"/>
      <c r="G24" s="40"/>
      <c r="H24" s="40"/>
      <c r="I24" s="40"/>
      <c r="J24" s="40"/>
      <c r="K24" s="40"/>
      <c r="L24" s="40"/>
      <c r="M24" s="599"/>
      <c r="N24" s="76"/>
      <c r="O24" s="76"/>
      <c r="P24" s="408"/>
      <c r="Q24" s="10"/>
    </row>
    <row r="25" spans="1:17" s="21" customFormat="1" ht="12.75">
      <c r="A25" s="107" t="s">
        <v>405</v>
      </c>
      <c r="B25" s="46">
        <v>-1432</v>
      </c>
      <c r="C25" s="46">
        <v>10130</v>
      </c>
      <c r="D25" s="445">
        <f>SUM(B25:C25)</f>
        <v>8698</v>
      </c>
      <c r="E25" s="444">
        <v>3071</v>
      </c>
      <c r="F25" s="46">
        <v>2929</v>
      </c>
      <c r="G25" s="46"/>
      <c r="H25" s="46"/>
      <c r="I25" s="46">
        <v>1493</v>
      </c>
      <c r="J25" s="46"/>
      <c r="K25" s="46">
        <v>1205</v>
      </c>
      <c r="L25" s="46"/>
      <c r="M25" s="76"/>
      <c r="N25" s="76">
        <f>SUM(E25+G25+H25+I25+J25+K25)</f>
        <v>5769</v>
      </c>
      <c r="O25" s="76">
        <f>SUM(F25+L25)</f>
        <v>2929</v>
      </c>
      <c r="P25" s="408">
        <f>SUM(N25:O25)</f>
        <v>8698</v>
      </c>
      <c r="Q25" s="20"/>
    </row>
    <row r="26" spans="1:17" s="21" customFormat="1" ht="12.75">
      <c r="A26" s="117"/>
      <c r="B26" s="317"/>
      <c r="C26" s="317"/>
      <c r="D26" s="855"/>
      <c r="E26" s="855"/>
      <c r="F26" s="317"/>
      <c r="G26" s="317"/>
      <c r="H26" s="317"/>
      <c r="I26" s="317"/>
      <c r="J26" s="317"/>
      <c r="K26" s="317"/>
      <c r="L26" s="317"/>
      <c r="M26" s="317"/>
      <c r="N26" s="407"/>
      <c r="O26" s="407"/>
      <c r="P26" s="856"/>
      <c r="Q26" s="20"/>
    </row>
    <row r="27" spans="1:17" s="21" customFormat="1" ht="13.5" thickBot="1">
      <c r="A27" s="78" t="s">
        <v>815</v>
      </c>
      <c r="B27" s="56">
        <f>SUM(B14+B21+B23+B25)</f>
        <v>166861</v>
      </c>
      <c r="C27" s="56">
        <f aca="true" t="shared" si="0" ref="C27:P27">SUM(C14+C21+C23+C25)</f>
        <v>501</v>
      </c>
      <c r="D27" s="56">
        <f t="shared" si="0"/>
        <v>167362</v>
      </c>
      <c r="E27" s="56">
        <f t="shared" si="0"/>
        <v>4561</v>
      </c>
      <c r="F27" s="56">
        <f t="shared" si="0"/>
        <v>102929</v>
      </c>
      <c r="G27" s="56">
        <f t="shared" si="0"/>
        <v>3698</v>
      </c>
      <c r="H27" s="56">
        <f t="shared" si="0"/>
        <v>1049</v>
      </c>
      <c r="I27" s="56">
        <f t="shared" si="0"/>
        <v>7961</v>
      </c>
      <c r="J27" s="56">
        <f t="shared" si="0"/>
        <v>150</v>
      </c>
      <c r="K27" s="56">
        <f t="shared" si="0"/>
        <v>1205</v>
      </c>
      <c r="L27" s="56">
        <f t="shared" si="0"/>
        <v>1500</v>
      </c>
      <c r="M27" s="56">
        <f t="shared" si="0"/>
        <v>44309</v>
      </c>
      <c r="N27" s="56">
        <f t="shared" si="0"/>
        <v>18624</v>
      </c>
      <c r="O27" s="56">
        <f t="shared" si="0"/>
        <v>148738</v>
      </c>
      <c r="P27" s="457">
        <f t="shared" si="0"/>
        <v>167362</v>
      </c>
      <c r="Q27" s="20"/>
    </row>
    <row r="28" ht="13.5" thickTop="1">
      <c r="Q28" s="10"/>
    </row>
  </sheetData>
  <mergeCells count="8">
    <mergeCell ref="E11:F11"/>
    <mergeCell ref="N11:P11"/>
    <mergeCell ref="E12:F12"/>
    <mergeCell ref="N12:P12"/>
    <mergeCell ref="E10:F10"/>
    <mergeCell ref="N10:P10"/>
    <mergeCell ref="G10:M10"/>
    <mergeCell ref="A5:P5"/>
  </mergeCells>
  <printOptions horizontalCentered="1"/>
  <pageMargins left="0.2362204724409449" right="0.15748031496062992" top="0.984251968503937" bottom="0.6299212598425197" header="0.5118110236220472" footer="0.5118110236220472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24">
      <selection activeCell="A35" sqref="A35"/>
    </sheetView>
  </sheetViews>
  <sheetFormatPr defaultColWidth="9.00390625" defaultRowHeight="12.75"/>
  <cols>
    <col min="1" max="1" width="43.00390625" style="170" customWidth="1"/>
    <col min="2" max="3" width="9.75390625" style="170" customWidth="1"/>
    <col min="4" max="4" width="12.125" style="170" customWidth="1"/>
    <col min="5" max="6" width="9.75390625" style="170" customWidth="1"/>
    <col min="7" max="7" width="12.125" style="170" customWidth="1"/>
    <col min="8" max="9" width="9.125" style="903" customWidth="1"/>
    <col min="10" max="10" width="12.125" style="903" customWidth="1"/>
    <col min="11" max="13" width="9.125" style="903" hidden="1" customWidth="1"/>
    <col min="14" max="16384" width="9.125" style="903" customWidth="1"/>
  </cols>
  <sheetData>
    <row r="1" ht="12.75">
      <c r="A1" s="170" t="s">
        <v>167</v>
      </c>
    </row>
    <row r="3" spans="1:10" ht="18.75" customHeight="1">
      <c r="A3" s="1409" t="s">
        <v>754</v>
      </c>
      <c r="B3" s="1410"/>
      <c r="C3" s="1410"/>
      <c r="D3" s="1410"/>
      <c r="E3" s="1410"/>
      <c r="F3" s="1410"/>
      <c r="G3" s="1410"/>
      <c r="H3" s="1239"/>
      <c r="I3" s="1239"/>
      <c r="J3" s="1239"/>
    </row>
    <row r="4" spans="1:10" ht="18.75" customHeight="1">
      <c r="A4" s="1331" t="s">
        <v>755</v>
      </c>
      <c r="B4" s="1411"/>
      <c r="C4" s="1411"/>
      <c r="D4" s="1411"/>
      <c r="E4" s="1411"/>
      <c r="F4" s="1411"/>
      <c r="G4" s="1411"/>
      <c r="H4" s="1239"/>
      <c r="I4" s="1239"/>
      <c r="J4" s="1239"/>
    </row>
    <row r="5" spans="1:10" s="906" customFormat="1" ht="18.75" customHeight="1" thickBot="1">
      <c r="A5" s="905"/>
      <c r="B5" s="905"/>
      <c r="C5" s="905"/>
      <c r="D5" s="905"/>
      <c r="E5" s="905"/>
      <c r="F5" s="905"/>
      <c r="G5" s="905"/>
      <c r="H5" s="904"/>
      <c r="I5" s="904"/>
      <c r="J5" s="904"/>
    </row>
    <row r="6" spans="1:10" ht="18.75" customHeight="1" thickTop="1">
      <c r="A6" s="1413" t="s">
        <v>756</v>
      </c>
      <c r="B6" s="1406" t="s">
        <v>395</v>
      </c>
      <c r="C6" s="1406"/>
      <c r="D6" s="1407"/>
      <c r="E6" s="1406" t="s">
        <v>791</v>
      </c>
      <c r="F6" s="1407"/>
      <c r="G6" s="1408"/>
      <c r="H6" s="1406" t="s">
        <v>792</v>
      </c>
      <c r="I6" s="1407"/>
      <c r="J6" s="1408"/>
    </row>
    <row r="7" spans="1:10" ht="18.75" customHeight="1" thickBot="1">
      <c r="A7" s="1414"/>
      <c r="B7" s="907" t="s">
        <v>757</v>
      </c>
      <c r="C7" s="908" t="s">
        <v>758</v>
      </c>
      <c r="D7" s="909" t="s">
        <v>557</v>
      </c>
      <c r="E7" s="907" t="s">
        <v>757</v>
      </c>
      <c r="F7" s="908" t="s">
        <v>758</v>
      </c>
      <c r="G7" s="909" t="s">
        <v>557</v>
      </c>
      <c r="H7" s="907" t="s">
        <v>757</v>
      </c>
      <c r="I7" s="908" t="s">
        <v>758</v>
      </c>
      <c r="J7" s="909" t="s">
        <v>557</v>
      </c>
    </row>
    <row r="8" spans="1:10" s="912" customFormat="1" ht="18.75" customHeight="1" thickTop="1">
      <c r="A8" s="922" t="s">
        <v>759</v>
      </c>
      <c r="B8" s="910">
        <v>24203</v>
      </c>
      <c r="C8" s="911">
        <v>2261</v>
      </c>
      <c r="D8" s="929">
        <v>54722983</v>
      </c>
      <c r="E8" s="933">
        <v>24203</v>
      </c>
      <c r="F8" s="911">
        <v>2261</v>
      </c>
      <c r="G8" s="929">
        <v>54722983</v>
      </c>
      <c r="H8" s="933"/>
      <c r="I8" s="911"/>
      <c r="J8" s="942"/>
    </row>
    <row r="9" spans="1:10" s="912" customFormat="1" ht="18.75" customHeight="1">
      <c r="A9" s="923" t="s">
        <v>760</v>
      </c>
      <c r="B9" s="913">
        <v>644</v>
      </c>
      <c r="C9" s="914">
        <v>3862</v>
      </c>
      <c r="D9" s="930">
        <v>2487128</v>
      </c>
      <c r="E9" s="913">
        <v>644</v>
      </c>
      <c r="F9" s="914">
        <v>3862</v>
      </c>
      <c r="G9" s="930">
        <v>2487128</v>
      </c>
      <c r="H9" s="913"/>
      <c r="I9" s="914"/>
      <c r="J9" s="942"/>
    </row>
    <row r="10" spans="1:10" s="912" customFormat="1" ht="18.75" customHeight="1">
      <c r="A10" s="923" t="s">
        <v>761</v>
      </c>
      <c r="B10" s="913"/>
      <c r="C10" s="914"/>
      <c r="D10" s="930">
        <v>37024392</v>
      </c>
      <c r="E10" s="913"/>
      <c r="F10" s="914"/>
      <c r="G10" s="930">
        <v>37024392</v>
      </c>
      <c r="H10" s="913"/>
      <c r="I10" s="914"/>
      <c r="J10" s="942"/>
    </row>
    <row r="11" spans="1:10" s="912" customFormat="1" ht="18.75" customHeight="1">
      <c r="A11" s="923" t="s">
        <v>762</v>
      </c>
      <c r="B11" s="913"/>
      <c r="C11" s="914"/>
      <c r="D11" s="930">
        <v>108090598</v>
      </c>
      <c r="E11" s="913"/>
      <c r="F11" s="914"/>
      <c r="G11" s="930">
        <v>108090598</v>
      </c>
      <c r="H11" s="913"/>
      <c r="I11" s="914"/>
      <c r="J11" s="942"/>
    </row>
    <row r="12" spans="1:10" s="912" customFormat="1" ht="18.75" customHeight="1">
      <c r="A12" s="923" t="s">
        <v>763</v>
      </c>
      <c r="B12" s="913"/>
      <c r="C12" s="914"/>
      <c r="D12" s="930">
        <v>29873857</v>
      </c>
      <c r="E12" s="913"/>
      <c r="F12" s="914"/>
      <c r="G12" s="930">
        <v>29873857</v>
      </c>
      <c r="H12" s="913"/>
      <c r="I12" s="914"/>
      <c r="J12" s="942"/>
    </row>
    <row r="13" spans="1:10" s="912" customFormat="1" ht="18.75" customHeight="1">
      <c r="A13" s="923" t="s">
        <v>764</v>
      </c>
      <c r="B13" s="913">
        <v>24203</v>
      </c>
      <c r="C13" s="914">
        <v>1114</v>
      </c>
      <c r="D13" s="930">
        <v>26962142</v>
      </c>
      <c r="E13" s="913">
        <v>24203</v>
      </c>
      <c r="F13" s="914">
        <v>1114</v>
      </c>
      <c r="G13" s="930">
        <v>26962142</v>
      </c>
      <c r="H13" s="913"/>
      <c r="I13" s="914"/>
      <c r="J13" s="942"/>
    </row>
    <row r="14" spans="1:10" s="912" customFormat="1" ht="18.75" customHeight="1">
      <c r="A14" s="923" t="s">
        <v>765</v>
      </c>
      <c r="B14" s="913">
        <v>6000000</v>
      </c>
      <c r="C14" s="914">
        <v>2</v>
      </c>
      <c r="D14" s="930">
        <v>12000000</v>
      </c>
      <c r="E14" s="913">
        <v>8597800</v>
      </c>
      <c r="F14" s="914">
        <v>2</v>
      </c>
      <c r="G14" s="930">
        <v>17195600</v>
      </c>
      <c r="H14" s="913">
        <v>2597800</v>
      </c>
      <c r="I14" s="914">
        <v>2</v>
      </c>
      <c r="J14" s="942">
        <f aca="true" t="shared" si="0" ref="J14:J55">G14-D14</f>
        <v>5195600</v>
      </c>
    </row>
    <row r="15" spans="1:10" s="912" customFormat="1" ht="18.75" customHeight="1">
      <c r="A15" s="923" t="s">
        <v>766</v>
      </c>
      <c r="B15" s="913">
        <v>24203</v>
      </c>
      <c r="C15" s="914">
        <v>1300</v>
      </c>
      <c r="D15" s="930">
        <v>31463900</v>
      </c>
      <c r="E15" s="913">
        <v>24203</v>
      </c>
      <c r="F15" s="914">
        <v>1300</v>
      </c>
      <c r="G15" s="930">
        <v>31463900</v>
      </c>
      <c r="H15" s="913"/>
      <c r="I15" s="914"/>
      <c r="J15" s="942"/>
    </row>
    <row r="16" spans="1:10" s="912" customFormat="1" ht="18.75" customHeight="1">
      <c r="A16" s="924" t="s">
        <v>793</v>
      </c>
      <c r="B16" s="913">
        <v>24203</v>
      </c>
      <c r="C16" s="914">
        <v>520</v>
      </c>
      <c r="D16" s="930">
        <v>12585560</v>
      </c>
      <c r="E16" s="913">
        <v>24203</v>
      </c>
      <c r="F16" s="914">
        <v>520</v>
      </c>
      <c r="G16" s="930">
        <v>12585560</v>
      </c>
      <c r="H16" s="913"/>
      <c r="I16" s="914"/>
      <c r="J16" s="942"/>
    </row>
    <row r="17" spans="1:10" s="912" customFormat="1" ht="18.75" customHeight="1">
      <c r="A17" s="923" t="s">
        <v>812</v>
      </c>
      <c r="B17" s="913">
        <v>125</v>
      </c>
      <c r="C17" s="914">
        <v>176000</v>
      </c>
      <c r="D17" s="930">
        <v>22000000</v>
      </c>
      <c r="E17" s="913">
        <v>130</v>
      </c>
      <c r="F17" s="914">
        <v>176000</v>
      </c>
      <c r="G17" s="930">
        <v>22880000</v>
      </c>
      <c r="H17" s="913">
        <v>5</v>
      </c>
      <c r="I17" s="914">
        <v>176000</v>
      </c>
      <c r="J17" s="942">
        <f t="shared" si="0"/>
        <v>880000</v>
      </c>
    </row>
    <row r="18" spans="1:10" s="912" customFormat="1" ht="18.75" customHeight="1">
      <c r="A18" s="923" t="s">
        <v>794</v>
      </c>
      <c r="B18" s="913">
        <v>17</v>
      </c>
      <c r="C18" s="914">
        <v>442000</v>
      </c>
      <c r="D18" s="930">
        <v>7514000</v>
      </c>
      <c r="E18" s="913">
        <v>20</v>
      </c>
      <c r="F18" s="914">
        <v>442000</v>
      </c>
      <c r="G18" s="930">
        <v>8840000</v>
      </c>
      <c r="H18" s="913">
        <v>3</v>
      </c>
      <c r="I18" s="914">
        <v>442000</v>
      </c>
      <c r="J18" s="942">
        <f t="shared" si="0"/>
        <v>1326000</v>
      </c>
    </row>
    <row r="19" spans="1:10" s="912" customFormat="1" ht="18.75" customHeight="1">
      <c r="A19" s="923" t="s">
        <v>767</v>
      </c>
      <c r="B19" s="913">
        <v>20</v>
      </c>
      <c r="C19" s="914">
        <v>399500</v>
      </c>
      <c r="D19" s="930">
        <v>7990000</v>
      </c>
      <c r="E19" s="913">
        <v>20</v>
      </c>
      <c r="F19" s="914">
        <v>399500</v>
      </c>
      <c r="G19" s="930">
        <v>7990000</v>
      </c>
      <c r="H19" s="913"/>
      <c r="I19" s="914"/>
      <c r="J19" s="942"/>
    </row>
    <row r="20" spans="1:10" s="912" customFormat="1" ht="18.75" customHeight="1">
      <c r="A20" s="923" t="s">
        <v>795</v>
      </c>
      <c r="B20" s="913">
        <v>19</v>
      </c>
      <c r="C20" s="914">
        <v>22300</v>
      </c>
      <c r="D20" s="930">
        <v>423700</v>
      </c>
      <c r="E20" s="913">
        <v>29</v>
      </c>
      <c r="F20" s="914"/>
      <c r="G20" s="930">
        <v>426128</v>
      </c>
      <c r="H20" s="913"/>
      <c r="I20" s="914"/>
      <c r="J20" s="942">
        <f t="shared" si="0"/>
        <v>2428</v>
      </c>
    </row>
    <row r="21" spans="1:10" s="912" customFormat="1" ht="18.75" customHeight="1">
      <c r="A21" s="923" t="s">
        <v>768</v>
      </c>
      <c r="B21" s="913">
        <v>50</v>
      </c>
      <c r="C21" s="914">
        <v>361000</v>
      </c>
      <c r="D21" s="930">
        <v>18050000</v>
      </c>
      <c r="E21" s="913">
        <v>48</v>
      </c>
      <c r="F21" s="914">
        <v>361000</v>
      </c>
      <c r="G21" s="930">
        <v>17328000</v>
      </c>
      <c r="H21" s="913">
        <v>-2</v>
      </c>
      <c r="I21" s="914">
        <v>361000</v>
      </c>
      <c r="J21" s="942">
        <f t="shared" si="0"/>
        <v>-722000</v>
      </c>
    </row>
    <row r="22" spans="1:10" s="912" customFormat="1" ht="18.75" customHeight="1">
      <c r="A22" s="923" t="s">
        <v>813</v>
      </c>
      <c r="B22" s="913">
        <v>645</v>
      </c>
      <c r="C22" s="914">
        <v>182000</v>
      </c>
      <c r="D22" s="930">
        <v>117390000</v>
      </c>
      <c r="E22" s="913">
        <v>653</v>
      </c>
      <c r="F22" s="914">
        <v>182000</v>
      </c>
      <c r="G22" s="930">
        <v>118846000</v>
      </c>
      <c r="H22" s="913">
        <v>8</v>
      </c>
      <c r="I22" s="914">
        <v>182000</v>
      </c>
      <c r="J22" s="942">
        <f t="shared" si="0"/>
        <v>1456000</v>
      </c>
    </row>
    <row r="23" spans="1:10" s="912" customFormat="1" ht="18.75" customHeight="1">
      <c r="A23" s="923" t="s">
        <v>712</v>
      </c>
      <c r="B23" s="913"/>
      <c r="C23" s="914"/>
      <c r="D23" s="930"/>
      <c r="E23" s="913">
        <v>4</v>
      </c>
      <c r="F23" s="914">
        <v>430000</v>
      </c>
      <c r="G23" s="930">
        <v>1720000</v>
      </c>
      <c r="H23" s="913">
        <v>4</v>
      </c>
      <c r="I23" s="914">
        <f>F23-C23</f>
        <v>430000</v>
      </c>
      <c r="J23" s="942">
        <f t="shared" si="0"/>
        <v>1720000</v>
      </c>
    </row>
    <row r="24" spans="1:10" s="912" customFormat="1" ht="18.75" customHeight="1">
      <c r="A24" s="923" t="s">
        <v>796</v>
      </c>
      <c r="B24" s="913">
        <v>645</v>
      </c>
      <c r="C24" s="914">
        <v>720</v>
      </c>
      <c r="D24" s="930">
        <v>464400</v>
      </c>
      <c r="E24" s="913">
        <v>645</v>
      </c>
      <c r="F24" s="914">
        <v>720</v>
      </c>
      <c r="G24" s="930">
        <v>464400</v>
      </c>
      <c r="H24" s="913"/>
      <c r="I24" s="914"/>
      <c r="J24" s="942"/>
    </row>
    <row r="25" spans="1:10" s="912" customFormat="1" ht="18.75" customHeight="1">
      <c r="A25" s="923" t="s">
        <v>797</v>
      </c>
      <c r="B25" s="913">
        <v>8</v>
      </c>
      <c r="C25" s="914">
        <v>34000</v>
      </c>
      <c r="D25" s="930">
        <v>272000</v>
      </c>
      <c r="E25" s="913"/>
      <c r="F25" s="914"/>
      <c r="G25" s="930"/>
      <c r="H25" s="913">
        <v>-8</v>
      </c>
      <c r="I25" s="914">
        <v>34000</v>
      </c>
      <c r="J25" s="942">
        <f t="shared" si="0"/>
        <v>-272000</v>
      </c>
    </row>
    <row r="26" spans="1:10" s="912" customFormat="1" ht="18.75" customHeight="1">
      <c r="A26" s="923" t="s">
        <v>769</v>
      </c>
      <c r="B26" s="913">
        <v>44</v>
      </c>
      <c r="C26" s="914">
        <v>22500</v>
      </c>
      <c r="D26" s="930">
        <v>990000</v>
      </c>
      <c r="E26" s="913">
        <v>47</v>
      </c>
      <c r="F26" s="914">
        <v>22500</v>
      </c>
      <c r="G26" s="930">
        <v>1057500</v>
      </c>
      <c r="H26" s="913">
        <v>3</v>
      </c>
      <c r="I26" s="914">
        <v>22500</v>
      </c>
      <c r="J26" s="942">
        <f t="shared" si="0"/>
        <v>67500</v>
      </c>
    </row>
    <row r="27" spans="1:10" s="912" customFormat="1" ht="18.75" customHeight="1">
      <c r="A27" s="923" t="s">
        <v>713</v>
      </c>
      <c r="B27" s="913">
        <v>155</v>
      </c>
      <c r="C27" s="914">
        <v>30000</v>
      </c>
      <c r="D27" s="930">
        <v>4650000</v>
      </c>
      <c r="E27" s="913">
        <v>156</v>
      </c>
      <c r="F27" s="914">
        <v>30000</v>
      </c>
      <c r="G27" s="930">
        <v>4680000</v>
      </c>
      <c r="H27" s="913">
        <v>1</v>
      </c>
      <c r="I27" s="914">
        <v>30000</v>
      </c>
      <c r="J27" s="942">
        <f t="shared" si="0"/>
        <v>30000</v>
      </c>
    </row>
    <row r="28" spans="1:10" s="912" customFormat="1" ht="18.75" customHeight="1">
      <c r="A28" s="923" t="s">
        <v>798</v>
      </c>
      <c r="B28" s="913">
        <v>38</v>
      </c>
      <c r="C28" s="914">
        <v>32000</v>
      </c>
      <c r="D28" s="930">
        <v>1216000</v>
      </c>
      <c r="E28" s="913">
        <v>36</v>
      </c>
      <c r="F28" s="914">
        <v>32000</v>
      </c>
      <c r="G28" s="930">
        <v>1152000</v>
      </c>
      <c r="H28" s="913">
        <v>-2</v>
      </c>
      <c r="I28" s="914">
        <v>32000</v>
      </c>
      <c r="J28" s="942">
        <f t="shared" si="0"/>
        <v>-64000</v>
      </c>
    </row>
    <row r="29" spans="1:10" s="912" customFormat="1" ht="18.75" customHeight="1">
      <c r="A29" s="923" t="s">
        <v>770</v>
      </c>
      <c r="B29" s="913">
        <v>62</v>
      </c>
      <c r="C29" s="914">
        <v>14500</v>
      </c>
      <c r="D29" s="930">
        <v>899000</v>
      </c>
      <c r="E29" s="913">
        <v>62</v>
      </c>
      <c r="F29" s="914">
        <v>14500</v>
      </c>
      <c r="G29" s="930">
        <v>899000</v>
      </c>
      <c r="H29" s="913"/>
      <c r="I29" s="914"/>
      <c r="J29" s="942"/>
    </row>
    <row r="30" spans="1:10" s="912" customFormat="1" ht="18.75" customHeight="1">
      <c r="A30" s="923" t="s">
        <v>771</v>
      </c>
      <c r="B30" s="913">
        <v>62</v>
      </c>
      <c r="C30" s="914">
        <v>14000</v>
      </c>
      <c r="D30" s="930">
        <v>868000</v>
      </c>
      <c r="E30" s="913">
        <v>62</v>
      </c>
      <c r="F30" s="914">
        <v>14000</v>
      </c>
      <c r="G30" s="930">
        <v>868000</v>
      </c>
      <c r="H30" s="913"/>
      <c r="I30" s="914"/>
      <c r="J30" s="942"/>
    </row>
    <row r="31" spans="1:10" s="916" customFormat="1" ht="18.75" customHeight="1">
      <c r="A31" s="915" t="s">
        <v>799</v>
      </c>
      <c r="B31" s="913">
        <v>1005</v>
      </c>
      <c r="C31" s="914">
        <v>187000</v>
      </c>
      <c r="D31" s="930">
        <v>187935000</v>
      </c>
      <c r="E31" s="913">
        <v>997</v>
      </c>
      <c r="F31" s="914">
        <v>187000</v>
      </c>
      <c r="G31" s="930">
        <v>186439000</v>
      </c>
      <c r="H31" s="913">
        <v>-8</v>
      </c>
      <c r="I31" s="914">
        <v>187000</v>
      </c>
      <c r="J31" s="942">
        <f t="shared" si="0"/>
        <v>-1496000</v>
      </c>
    </row>
    <row r="32" spans="1:10" s="916" customFormat="1" ht="18.75" customHeight="1">
      <c r="A32" s="915" t="s">
        <v>800</v>
      </c>
      <c r="B32" s="913">
        <v>1111</v>
      </c>
      <c r="C32" s="914">
        <v>194000</v>
      </c>
      <c r="D32" s="930">
        <v>215534000</v>
      </c>
      <c r="E32" s="913">
        <v>1104</v>
      </c>
      <c r="F32" s="914">
        <v>194000</v>
      </c>
      <c r="G32" s="930">
        <v>214176000</v>
      </c>
      <c r="H32" s="913">
        <v>-7</v>
      </c>
      <c r="I32" s="914">
        <v>194000</v>
      </c>
      <c r="J32" s="942">
        <f t="shared" si="0"/>
        <v>-1358000</v>
      </c>
    </row>
    <row r="33" spans="1:10" s="916" customFormat="1" ht="18.75" customHeight="1">
      <c r="A33" s="925" t="s">
        <v>772</v>
      </c>
      <c r="B33" s="913">
        <v>1</v>
      </c>
      <c r="C33" s="914">
        <v>430000</v>
      </c>
      <c r="D33" s="930">
        <v>430000</v>
      </c>
      <c r="E33" s="913">
        <v>11</v>
      </c>
      <c r="F33" s="914">
        <v>430000</v>
      </c>
      <c r="G33" s="930">
        <v>4730000</v>
      </c>
      <c r="H33" s="913">
        <v>10</v>
      </c>
      <c r="I33" s="914">
        <v>430000</v>
      </c>
      <c r="J33" s="942">
        <f t="shared" si="0"/>
        <v>4300000</v>
      </c>
    </row>
    <row r="34" spans="1:10" s="916" customFormat="1" ht="18.75" customHeight="1">
      <c r="A34" s="925" t="s">
        <v>801</v>
      </c>
      <c r="B34" s="913">
        <v>4</v>
      </c>
      <c r="C34" s="914">
        <v>635000</v>
      </c>
      <c r="D34" s="930">
        <v>2540000</v>
      </c>
      <c r="E34" s="913">
        <v>4</v>
      </c>
      <c r="F34" s="914">
        <v>635000</v>
      </c>
      <c r="G34" s="930">
        <v>2540000</v>
      </c>
      <c r="H34" s="913"/>
      <c r="I34" s="914"/>
      <c r="J34" s="942"/>
    </row>
    <row r="35" spans="1:10" s="916" customFormat="1" ht="18.75" customHeight="1">
      <c r="A35" s="925" t="s">
        <v>796</v>
      </c>
      <c r="B35" s="913">
        <v>2117</v>
      </c>
      <c r="C35" s="914">
        <v>720</v>
      </c>
      <c r="D35" s="930">
        <v>1524240</v>
      </c>
      <c r="E35" s="913">
        <v>2124</v>
      </c>
      <c r="F35" s="914">
        <v>720</v>
      </c>
      <c r="G35" s="930">
        <v>1529280</v>
      </c>
      <c r="H35" s="913">
        <v>7</v>
      </c>
      <c r="I35" s="914">
        <v>720</v>
      </c>
      <c r="J35" s="942">
        <f t="shared" si="0"/>
        <v>5040</v>
      </c>
    </row>
    <row r="36" spans="1:10" s="916" customFormat="1" ht="18.75" customHeight="1">
      <c r="A36" s="925" t="s">
        <v>714</v>
      </c>
      <c r="B36" s="913">
        <v>267</v>
      </c>
      <c r="C36" s="914">
        <v>17000</v>
      </c>
      <c r="D36" s="930">
        <v>4539000</v>
      </c>
      <c r="E36" s="913"/>
      <c r="F36" s="914"/>
      <c r="G36" s="930"/>
      <c r="H36" s="913">
        <v>-267</v>
      </c>
      <c r="I36" s="914">
        <v>17000</v>
      </c>
      <c r="J36" s="942">
        <f t="shared" si="0"/>
        <v>-4539000</v>
      </c>
    </row>
    <row r="37" spans="1:10" s="916" customFormat="1" ht="18.75" customHeight="1">
      <c r="A37" s="925" t="s">
        <v>802</v>
      </c>
      <c r="B37" s="913">
        <v>160</v>
      </c>
      <c r="C37" s="914">
        <v>34000</v>
      </c>
      <c r="D37" s="930">
        <v>5440000</v>
      </c>
      <c r="E37" s="913">
        <v>118</v>
      </c>
      <c r="F37" s="914">
        <v>34000</v>
      </c>
      <c r="G37" s="930">
        <v>4012000</v>
      </c>
      <c r="H37" s="913">
        <v>-42</v>
      </c>
      <c r="I37" s="914">
        <v>34000</v>
      </c>
      <c r="J37" s="942">
        <f t="shared" si="0"/>
        <v>-1428000</v>
      </c>
    </row>
    <row r="38" spans="1:10" s="916" customFormat="1" ht="18.75" customHeight="1">
      <c r="A38" s="925" t="s">
        <v>773</v>
      </c>
      <c r="B38" s="913">
        <v>220</v>
      </c>
      <c r="C38" s="914">
        <v>22500</v>
      </c>
      <c r="D38" s="930">
        <v>4950000</v>
      </c>
      <c r="E38" s="913">
        <v>224</v>
      </c>
      <c r="F38" s="914">
        <v>22500</v>
      </c>
      <c r="G38" s="930">
        <v>5040000</v>
      </c>
      <c r="H38" s="913">
        <v>4</v>
      </c>
      <c r="I38" s="914">
        <v>22500</v>
      </c>
      <c r="J38" s="942">
        <f t="shared" si="0"/>
        <v>90000</v>
      </c>
    </row>
    <row r="39" spans="1:10" s="916" customFormat="1" ht="18.75" customHeight="1">
      <c r="A39" s="925" t="s">
        <v>715</v>
      </c>
      <c r="B39" s="913">
        <v>331</v>
      </c>
      <c r="C39" s="914">
        <v>30000</v>
      </c>
      <c r="D39" s="930">
        <v>9930000</v>
      </c>
      <c r="E39" s="913">
        <v>331</v>
      </c>
      <c r="F39" s="914">
        <v>30000</v>
      </c>
      <c r="G39" s="930">
        <v>9930000</v>
      </c>
      <c r="H39" s="913"/>
      <c r="I39" s="914"/>
      <c r="J39" s="942"/>
    </row>
    <row r="40" spans="1:10" s="916" customFormat="1" ht="18.75" customHeight="1">
      <c r="A40" s="925" t="s">
        <v>774</v>
      </c>
      <c r="B40" s="913">
        <v>1009</v>
      </c>
      <c r="C40" s="914">
        <v>20000</v>
      </c>
      <c r="D40" s="930">
        <v>20180000</v>
      </c>
      <c r="E40" s="913">
        <v>802</v>
      </c>
      <c r="F40" s="914">
        <v>20000</v>
      </c>
      <c r="G40" s="930">
        <v>16040000</v>
      </c>
      <c r="H40" s="913">
        <v>-207</v>
      </c>
      <c r="I40" s="914">
        <v>20000</v>
      </c>
      <c r="J40" s="942">
        <f t="shared" si="0"/>
        <v>-4140000</v>
      </c>
    </row>
    <row r="41" spans="1:10" s="916" customFormat="1" ht="18.75" customHeight="1">
      <c r="A41" s="925" t="s">
        <v>775</v>
      </c>
      <c r="B41" s="913">
        <v>2061</v>
      </c>
      <c r="C41" s="914">
        <v>2400</v>
      </c>
      <c r="D41" s="930">
        <v>4946400</v>
      </c>
      <c r="E41" s="913">
        <v>2058</v>
      </c>
      <c r="F41" s="914">
        <v>2400</v>
      </c>
      <c r="G41" s="930">
        <v>4939200</v>
      </c>
      <c r="H41" s="913">
        <v>-3</v>
      </c>
      <c r="I41" s="914">
        <v>2400</v>
      </c>
      <c r="J41" s="942">
        <f t="shared" si="0"/>
        <v>-7200</v>
      </c>
    </row>
    <row r="42" spans="1:10" s="916" customFormat="1" ht="18.75" customHeight="1">
      <c r="A42" s="925" t="s">
        <v>716</v>
      </c>
      <c r="B42" s="1402">
        <v>366</v>
      </c>
      <c r="C42" s="1398">
        <v>5600</v>
      </c>
      <c r="D42" s="1402">
        <v>2049600</v>
      </c>
      <c r="E42" s="1402">
        <v>366</v>
      </c>
      <c r="F42" s="1398">
        <v>5600</v>
      </c>
      <c r="G42" s="1402">
        <v>2049600</v>
      </c>
      <c r="H42" s="1402"/>
      <c r="I42" s="1398"/>
      <c r="J42" s="1400"/>
    </row>
    <row r="43" spans="1:10" s="916" customFormat="1" ht="18.75" customHeight="1">
      <c r="A43" s="925" t="s">
        <v>717</v>
      </c>
      <c r="B43" s="1403"/>
      <c r="C43" s="1404"/>
      <c r="D43" s="1403"/>
      <c r="E43" s="1403"/>
      <c r="F43" s="1404"/>
      <c r="G43" s="1403"/>
      <c r="H43" s="1405"/>
      <c r="I43" s="1399"/>
      <c r="J43" s="1401"/>
    </row>
    <row r="44" spans="1:10" s="916" customFormat="1" ht="18.75" customHeight="1">
      <c r="A44" s="925" t="s">
        <v>776</v>
      </c>
      <c r="B44" s="913">
        <v>174</v>
      </c>
      <c r="C44" s="914">
        <v>14500</v>
      </c>
      <c r="D44" s="930">
        <v>2523000</v>
      </c>
      <c r="E44" s="913">
        <v>176</v>
      </c>
      <c r="F44" s="914">
        <v>14500</v>
      </c>
      <c r="G44" s="930">
        <v>2552000</v>
      </c>
      <c r="H44" s="913">
        <v>2</v>
      </c>
      <c r="I44" s="914">
        <v>14500</v>
      </c>
      <c r="J44" s="942">
        <f t="shared" si="0"/>
        <v>29000</v>
      </c>
    </row>
    <row r="45" spans="1:10" s="916" customFormat="1" ht="18.75" customHeight="1">
      <c r="A45" s="925" t="s">
        <v>784</v>
      </c>
      <c r="B45" s="913">
        <v>173</v>
      </c>
      <c r="C45" s="914">
        <v>14000</v>
      </c>
      <c r="D45" s="930">
        <v>2422000</v>
      </c>
      <c r="E45" s="913">
        <v>168</v>
      </c>
      <c r="F45" s="914">
        <v>14000</v>
      </c>
      <c r="G45" s="930">
        <v>2352000</v>
      </c>
      <c r="H45" s="913">
        <v>-5</v>
      </c>
      <c r="I45" s="914">
        <v>14000</v>
      </c>
      <c r="J45" s="942">
        <f t="shared" si="0"/>
        <v>-70000</v>
      </c>
    </row>
    <row r="46" spans="1:10" s="916" customFormat="1" ht="18.75" customHeight="1">
      <c r="A46" s="925" t="s">
        <v>785</v>
      </c>
      <c r="B46" s="913">
        <v>2116</v>
      </c>
      <c r="C46" s="914">
        <v>1200</v>
      </c>
      <c r="D46" s="930">
        <v>2539200</v>
      </c>
      <c r="E46" s="913">
        <v>2116</v>
      </c>
      <c r="F46" s="914">
        <v>1200</v>
      </c>
      <c r="G46" s="930">
        <v>2539200</v>
      </c>
      <c r="H46" s="913"/>
      <c r="I46" s="914"/>
      <c r="J46" s="942"/>
    </row>
    <row r="47" spans="1:10" s="916" customFormat="1" ht="18.75" customHeight="1">
      <c r="A47" s="925" t="s">
        <v>786</v>
      </c>
      <c r="B47" s="913">
        <v>261</v>
      </c>
      <c r="C47" s="914">
        <v>100000</v>
      </c>
      <c r="D47" s="930">
        <v>26100000</v>
      </c>
      <c r="E47" s="913">
        <v>263</v>
      </c>
      <c r="F47" s="914">
        <v>100000</v>
      </c>
      <c r="G47" s="930">
        <v>26300000</v>
      </c>
      <c r="H47" s="913">
        <v>2</v>
      </c>
      <c r="I47" s="914">
        <v>100000</v>
      </c>
      <c r="J47" s="942">
        <f t="shared" si="0"/>
        <v>200000</v>
      </c>
    </row>
    <row r="48" spans="1:10" s="916" customFormat="1" ht="18.75" customHeight="1">
      <c r="A48" s="925" t="s">
        <v>787</v>
      </c>
      <c r="B48" s="913">
        <v>44</v>
      </c>
      <c r="C48" s="914">
        <v>66000</v>
      </c>
      <c r="D48" s="930">
        <v>2904000</v>
      </c>
      <c r="E48" s="913">
        <v>45</v>
      </c>
      <c r="F48" s="914">
        <v>66000</v>
      </c>
      <c r="G48" s="930">
        <v>2970000</v>
      </c>
      <c r="H48" s="913">
        <v>1</v>
      </c>
      <c r="I48" s="914">
        <v>66000</v>
      </c>
      <c r="J48" s="942">
        <f t="shared" si="0"/>
        <v>66000</v>
      </c>
    </row>
    <row r="49" spans="1:10" s="916" customFormat="1" ht="18.75" customHeight="1">
      <c r="A49" s="923" t="s">
        <v>776</v>
      </c>
      <c r="B49" s="917">
        <v>15</v>
      </c>
      <c r="C49" s="918">
        <v>14500</v>
      </c>
      <c r="D49" s="931">
        <v>217500</v>
      </c>
      <c r="E49" s="917">
        <v>18</v>
      </c>
      <c r="F49" s="918">
        <v>14500</v>
      </c>
      <c r="G49" s="931">
        <v>261000</v>
      </c>
      <c r="H49" s="913">
        <v>3</v>
      </c>
      <c r="I49" s="914">
        <v>14500</v>
      </c>
      <c r="J49" s="942">
        <f t="shared" si="0"/>
        <v>43500</v>
      </c>
    </row>
    <row r="50" spans="1:10" s="916" customFormat="1" ht="18.75" customHeight="1">
      <c r="A50" s="923" t="s">
        <v>788</v>
      </c>
      <c r="B50" s="917">
        <v>15</v>
      </c>
      <c r="C50" s="918">
        <v>14000</v>
      </c>
      <c r="D50" s="931">
        <v>210000</v>
      </c>
      <c r="E50" s="917">
        <v>13</v>
      </c>
      <c r="F50" s="918">
        <v>14000</v>
      </c>
      <c r="G50" s="931">
        <v>182000</v>
      </c>
      <c r="H50" s="913">
        <v>-2</v>
      </c>
      <c r="I50" s="914">
        <v>14000</v>
      </c>
      <c r="J50" s="942">
        <f t="shared" si="0"/>
        <v>-28000</v>
      </c>
    </row>
    <row r="51" spans="1:10" s="916" customFormat="1" ht="18.75" customHeight="1">
      <c r="A51" s="923" t="s">
        <v>803</v>
      </c>
      <c r="B51" s="917"/>
      <c r="C51" s="918"/>
      <c r="D51" s="931">
        <v>5424958</v>
      </c>
      <c r="E51" s="917"/>
      <c r="F51" s="918"/>
      <c r="G51" s="931">
        <v>5424958</v>
      </c>
      <c r="H51" s="913"/>
      <c r="I51" s="914"/>
      <c r="J51" s="942"/>
    </row>
    <row r="52" spans="1:10" s="916" customFormat="1" ht="18.75" customHeight="1">
      <c r="A52" s="928" t="s">
        <v>804</v>
      </c>
      <c r="B52" s="917"/>
      <c r="C52" s="918"/>
      <c r="D52" s="931">
        <v>25528000</v>
      </c>
      <c r="E52" s="917"/>
      <c r="F52" s="918"/>
      <c r="G52" s="931">
        <v>25528000</v>
      </c>
      <c r="H52" s="913"/>
      <c r="I52" s="914"/>
      <c r="J52" s="942"/>
    </row>
    <row r="53" spans="1:10" s="916" customFormat="1" ht="18.75" customHeight="1">
      <c r="A53" s="926" t="s">
        <v>789</v>
      </c>
      <c r="B53" s="917"/>
      <c r="C53" s="918"/>
      <c r="D53" s="931">
        <v>293923847</v>
      </c>
      <c r="E53" s="917"/>
      <c r="F53" s="918"/>
      <c r="G53" s="931">
        <v>293923847</v>
      </c>
      <c r="H53" s="913"/>
      <c r="I53" s="914"/>
      <c r="J53" s="942"/>
    </row>
    <row r="54" spans="1:10" s="916" customFormat="1" ht="18.75" customHeight="1">
      <c r="A54" s="926" t="s">
        <v>790</v>
      </c>
      <c r="B54" s="917"/>
      <c r="C54" s="918"/>
      <c r="D54" s="931">
        <v>75009903</v>
      </c>
      <c r="E54" s="917"/>
      <c r="F54" s="918"/>
      <c r="G54" s="931">
        <v>75073982</v>
      </c>
      <c r="H54" s="913"/>
      <c r="I54" s="914"/>
      <c r="J54" s="942">
        <f t="shared" si="0"/>
        <v>64079</v>
      </c>
    </row>
    <row r="55" spans="1:10" s="916" customFormat="1" ht="18.75" customHeight="1">
      <c r="A55" s="946" t="s">
        <v>718</v>
      </c>
      <c r="B55" s="930"/>
      <c r="C55" s="914"/>
      <c r="D55" s="913">
        <v>23600000</v>
      </c>
      <c r="E55" s="913"/>
      <c r="F55" s="914"/>
      <c r="G55" s="913">
        <v>22750000</v>
      </c>
      <c r="H55" s="913"/>
      <c r="I55" s="914"/>
      <c r="J55" s="942">
        <f t="shared" si="0"/>
        <v>-850000</v>
      </c>
    </row>
    <row r="56" spans="1:10" s="916" customFormat="1" ht="18.75" customHeight="1" thickBot="1">
      <c r="A56" s="947" t="s">
        <v>719</v>
      </c>
      <c r="B56" s="943"/>
      <c r="C56" s="944"/>
      <c r="D56" s="945">
        <v>2934400</v>
      </c>
      <c r="E56" s="945"/>
      <c r="F56" s="944"/>
      <c r="G56" s="945">
        <v>2934400</v>
      </c>
      <c r="H56" s="917"/>
      <c r="I56" s="918"/>
      <c r="J56" s="942"/>
    </row>
    <row r="57" spans="1:10" ht="18.75" customHeight="1" thickBot="1">
      <c r="A57" s="927" t="s">
        <v>814</v>
      </c>
      <c r="B57" s="919"/>
      <c r="C57" s="919"/>
      <c r="D57" s="932">
        <f>SUM(D8:D56)</f>
        <v>1421272708</v>
      </c>
      <c r="E57" s="919"/>
      <c r="F57" s="919"/>
      <c r="G57" s="932">
        <f>SUM(G8:G56)</f>
        <v>1421773655</v>
      </c>
      <c r="H57" s="1123"/>
      <c r="I57" s="1124"/>
      <c r="J57" s="920">
        <f>G57-D57</f>
        <v>500947</v>
      </c>
    </row>
    <row r="58" spans="1:10" s="921" customFormat="1" ht="18.75" customHeight="1" thickTop="1">
      <c r="A58" s="1412"/>
      <c r="B58" s="1412"/>
      <c r="C58" s="1412"/>
      <c r="D58" s="1412"/>
      <c r="E58" s="1412"/>
      <c r="F58" s="1412"/>
      <c r="G58" s="1412"/>
      <c r="H58" s="903"/>
      <c r="I58" s="903"/>
      <c r="J58" s="903"/>
    </row>
  </sheetData>
  <mergeCells count="16">
    <mergeCell ref="H6:J6"/>
    <mergeCell ref="A3:J3"/>
    <mergeCell ref="A4:J4"/>
    <mergeCell ref="A58:G58"/>
    <mergeCell ref="B6:D6"/>
    <mergeCell ref="E6:G6"/>
    <mergeCell ref="A6:A7"/>
    <mergeCell ref="B42:B43"/>
    <mergeCell ref="C42:C43"/>
    <mergeCell ref="D42:D43"/>
    <mergeCell ref="I42:I43"/>
    <mergeCell ref="J42:J43"/>
    <mergeCell ref="E42:E43"/>
    <mergeCell ref="F42:F43"/>
    <mergeCell ref="G42:G43"/>
    <mergeCell ref="H42:H43"/>
  </mergeCells>
  <printOptions horizontalCentered="1"/>
  <pageMargins left="0.1968503937007874" right="0.1968503937007874" top="0.31" bottom="0.33" header="0.24" footer="0.26"/>
  <pageSetup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A4" sqref="A4:B4"/>
    </sheetView>
  </sheetViews>
  <sheetFormatPr defaultColWidth="9.00390625" defaultRowHeight="12.75"/>
  <cols>
    <col min="1" max="1" width="69.75390625" style="0" customWidth="1"/>
    <col min="2" max="2" width="14.75390625" style="0" customWidth="1"/>
  </cols>
  <sheetData>
    <row r="1" ht="12.75">
      <c r="A1" s="15" t="s">
        <v>168</v>
      </c>
    </row>
    <row r="3" spans="1:2" ht="12.75">
      <c r="A3" s="1415" t="s">
        <v>415</v>
      </c>
      <c r="B3" s="1415"/>
    </row>
    <row r="4" spans="1:2" ht="12.75">
      <c r="A4" s="1415" t="s">
        <v>408</v>
      </c>
      <c r="B4" s="1415"/>
    </row>
    <row r="6" ht="12.75">
      <c r="A6" s="423"/>
    </row>
    <row r="7" ht="13.5" thickBot="1"/>
    <row r="8" spans="1:2" ht="13.5" thickTop="1">
      <c r="A8" s="829"/>
      <c r="B8" s="830" t="s">
        <v>685</v>
      </c>
    </row>
    <row r="9" spans="1:2" ht="12.75">
      <c r="A9" s="835"/>
      <c r="B9" s="836"/>
    </row>
    <row r="10" spans="1:2" ht="26.25" customHeight="1">
      <c r="A10" s="1127" t="s">
        <v>409</v>
      </c>
      <c r="B10" s="1132"/>
    </row>
    <row r="11" spans="1:2" ht="12.75">
      <c r="A11" s="831" t="s">
        <v>681</v>
      </c>
      <c r="B11" s="832">
        <v>19</v>
      </c>
    </row>
    <row r="12" spans="1:2" ht="12.75">
      <c r="A12" s="831" t="s">
        <v>915</v>
      </c>
      <c r="B12" s="832">
        <v>22</v>
      </c>
    </row>
    <row r="13" spans="1:2" ht="12.75">
      <c r="A13" s="831" t="s">
        <v>684</v>
      </c>
      <c r="B13" s="832">
        <v>29</v>
      </c>
    </row>
    <row r="14" spans="1:2" ht="12.75">
      <c r="A14" s="831" t="s">
        <v>682</v>
      </c>
      <c r="B14" s="832">
        <v>965</v>
      </c>
    </row>
    <row r="15" spans="1:2" ht="12.75">
      <c r="A15" s="831" t="s">
        <v>683</v>
      </c>
      <c r="B15" s="832">
        <v>372</v>
      </c>
    </row>
    <row r="16" spans="1:2" ht="12.75">
      <c r="A16" s="833" t="s">
        <v>411</v>
      </c>
      <c r="B16" s="834">
        <f>SUM(B11:B15)</f>
        <v>1407</v>
      </c>
    </row>
    <row r="17" spans="1:2" ht="12.75">
      <c r="A17" s="831"/>
      <c r="B17" s="832"/>
    </row>
    <row r="18" spans="1:2" ht="26.25" customHeight="1">
      <c r="A18" s="1133" t="s">
        <v>410</v>
      </c>
      <c r="B18" s="1134"/>
    </row>
    <row r="19" spans="1:2" ht="12.75">
      <c r="A19" s="831" t="s">
        <v>681</v>
      </c>
      <c r="B19" s="832">
        <v>347</v>
      </c>
    </row>
    <row r="20" spans="1:2" ht="12.75">
      <c r="A20" s="831" t="s">
        <v>684</v>
      </c>
      <c r="B20" s="832">
        <v>9154</v>
      </c>
    </row>
    <row r="21" spans="1:2" ht="12.75">
      <c r="A21" s="831" t="s">
        <v>915</v>
      </c>
      <c r="B21" s="832">
        <v>773</v>
      </c>
    </row>
    <row r="22" spans="1:2" ht="12.75">
      <c r="A22" s="831" t="s">
        <v>682</v>
      </c>
      <c r="B22" s="832">
        <v>382</v>
      </c>
    </row>
    <row r="23" spans="1:2" ht="12.75">
      <c r="A23" s="831" t="s">
        <v>683</v>
      </c>
      <c r="B23" s="832">
        <v>44</v>
      </c>
    </row>
    <row r="24" spans="1:2" ht="12.75">
      <c r="A24" s="831" t="s">
        <v>686</v>
      </c>
      <c r="B24" s="832">
        <v>68</v>
      </c>
    </row>
    <row r="25" spans="1:2" ht="12.75">
      <c r="A25" s="833" t="s">
        <v>412</v>
      </c>
      <c r="B25" s="834">
        <f>SUM(B19:B24)</f>
        <v>10768</v>
      </c>
    </row>
    <row r="26" spans="1:2" ht="12.75">
      <c r="A26" s="831"/>
      <c r="B26" s="832"/>
    </row>
    <row r="27" spans="1:2" ht="12.75">
      <c r="A27" s="1135" t="s">
        <v>413</v>
      </c>
      <c r="B27" s="1136"/>
    </row>
    <row r="28" spans="1:2" ht="12.75">
      <c r="A28" s="831" t="s">
        <v>681</v>
      </c>
      <c r="B28" s="832">
        <v>1063</v>
      </c>
    </row>
    <row r="29" spans="1:2" ht="12.75">
      <c r="A29" s="831" t="s">
        <v>684</v>
      </c>
      <c r="B29" s="832">
        <v>130</v>
      </c>
    </row>
    <row r="30" spans="1:2" ht="12.75">
      <c r="A30" s="831" t="s">
        <v>915</v>
      </c>
      <c r="B30" s="832">
        <v>15647</v>
      </c>
    </row>
    <row r="31" spans="1:2" ht="12.75">
      <c r="A31" s="831" t="s">
        <v>688</v>
      </c>
      <c r="B31" s="832">
        <v>8795</v>
      </c>
    </row>
    <row r="32" spans="1:2" ht="12.75">
      <c r="A32" s="831" t="s">
        <v>682</v>
      </c>
      <c r="B32" s="832">
        <v>345</v>
      </c>
    </row>
    <row r="33" spans="1:2" ht="12.75">
      <c r="A33" s="831" t="s">
        <v>687</v>
      </c>
      <c r="B33" s="832">
        <v>64</v>
      </c>
    </row>
    <row r="34" spans="1:2" ht="12.75">
      <c r="A34" s="833" t="s">
        <v>414</v>
      </c>
      <c r="B34" s="834">
        <f>SUM(B28:B33)</f>
        <v>26044</v>
      </c>
    </row>
    <row r="35" spans="1:2" ht="12.75">
      <c r="A35" s="1143" t="s">
        <v>437</v>
      </c>
      <c r="B35" s="1144">
        <f>SUM(B25+B34)</f>
        <v>36812</v>
      </c>
    </row>
    <row r="36" spans="1:2" ht="12.75">
      <c r="A36" s="833"/>
      <c r="B36" s="834"/>
    </row>
    <row r="37" spans="1:2" ht="12.75">
      <c r="A37" s="1135" t="s">
        <v>416</v>
      </c>
      <c r="B37" s="1136"/>
    </row>
    <row r="38" spans="1:2" ht="25.5" customHeight="1">
      <c r="A38" s="1137" t="s">
        <v>417</v>
      </c>
      <c r="B38" s="1139"/>
    </row>
    <row r="39" spans="1:2" ht="26.25" customHeight="1">
      <c r="A39" s="1138" t="s">
        <v>418</v>
      </c>
      <c r="B39" s="1134"/>
    </row>
    <row r="40" spans="1:2" ht="12.75">
      <c r="A40" s="831"/>
      <c r="B40" s="832"/>
    </row>
    <row r="41" spans="1:2" ht="25.5" customHeight="1">
      <c r="A41" s="1127" t="s">
        <v>419</v>
      </c>
      <c r="B41" s="1140"/>
    </row>
    <row r="42" spans="1:2" ht="12.75" customHeight="1">
      <c r="A42" s="1127" t="s">
        <v>420</v>
      </c>
      <c r="B42" s="1140"/>
    </row>
    <row r="43" spans="1:2" ht="12.75">
      <c r="A43" s="833" t="s">
        <v>421</v>
      </c>
      <c r="B43" s="834">
        <f>SUM(B44:B45)</f>
        <v>4377</v>
      </c>
    </row>
    <row r="44" spans="1:2" ht="12.75">
      <c r="A44" s="831" t="s">
        <v>422</v>
      </c>
      <c r="B44" s="832">
        <v>4356</v>
      </c>
    </row>
    <row r="45" spans="1:2" ht="12.75">
      <c r="A45" s="831" t="s">
        <v>423</v>
      </c>
      <c r="B45" s="832">
        <v>21</v>
      </c>
    </row>
    <row r="46" spans="1:2" ht="12.75">
      <c r="A46" s="833" t="s">
        <v>424</v>
      </c>
      <c r="B46" s="834">
        <f>SUM(B47:B49)</f>
        <v>33139</v>
      </c>
    </row>
    <row r="47" spans="1:2" ht="12.75">
      <c r="A47" s="1128" t="s">
        <v>425</v>
      </c>
      <c r="B47" s="1129">
        <v>1000</v>
      </c>
    </row>
    <row r="48" spans="1:2" ht="12.75">
      <c r="A48" s="1128" t="s">
        <v>426</v>
      </c>
      <c r="B48" s="1129">
        <v>979</v>
      </c>
    </row>
    <row r="49" spans="1:2" ht="12.75">
      <c r="A49" s="1128" t="s">
        <v>427</v>
      </c>
      <c r="B49" s="1129">
        <v>31160</v>
      </c>
    </row>
    <row r="50" spans="1:2" ht="12.75">
      <c r="A50" s="1131" t="s">
        <v>411</v>
      </c>
      <c r="B50" s="1130">
        <f>SUM(B43+B46)</f>
        <v>37516</v>
      </c>
    </row>
    <row r="51" spans="1:2" ht="12.75">
      <c r="A51" s="1128"/>
      <c r="B51" s="1129"/>
    </row>
    <row r="52" spans="1:2" ht="12.75">
      <c r="A52" s="1131" t="s">
        <v>428</v>
      </c>
      <c r="B52" s="1129"/>
    </row>
    <row r="53" spans="1:2" ht="12.75">
      <c r="A53" s="1131" t="s">
        <v>421</v>
      </c>
      <c r="B53" s="1130">
        <f>SUM(B54:B55)</f>
        <v>3663</v>
      </c>
    </row>
    <row r="54" spans="1:2" ht="12.75">
      <c r="A54" s="1128" t="s">
        <v>429</v>
      </c>
      <c r="B54" s="1129">
        <v>3390</v>
      </c>
    </row>
    <row r="55" spans="1:2" ht="12.75">
      <c r="A55" s="1128" t="s">
        <v>430</v>
      </c>
      <c r="B55" s="1129">
        <v>273</v>
      </c>
    </row>
    <row r="56" spans="1:2" ht="12.75">
      <c r="A56" s="1131" t="s">
        <v>424</v>
      </c>
      <c r="B56" s="1130">
        <f>SUM(B57:B62)</f>
        <v>8670</v>
      </c>
    </row>
    <row r="57" spans="1:2" ht="12.75">
      <c r="A57" s="1128" t="s">
        <v>431</v>
      </c>
      <c r="B57" s="1129">
        <v>411</v>
      </c>
    </row>
    <row r="58" spans="1:2" ht="12.75">
      <c r="A58" s="1128" t="s">
        <v>432</v>
      </c>
      <c r="B58" s="1129">
        <v>63</v>
      </c>
    </row>
    <row r="59" spans="1:2" ht="12.75">
      <c r="A59" s="1128" t="s">
        <v>430</v>
      </c>
      <c r="B59" s="1129">
        <v>887</v>
      </c>
    </row>
    <row r="60" spans="1:2" ht="12.75">
      <c r="A60" s="1128" t="s">
        <v>433</v>
      </c>
      <c r="B60" s="1129">
        <v>25</v>
      </c>
    </row>
    <row r="61" spans="1:2" ht="12.75">
      <c r="A61" s="1128" t="s">
        <v>434</v>
      </c>
      <c r="B61" s="1129">
        <v>3450</v>
      </c>
    </row>
    <row r="62" spans="1:2" ht="12.75">
      <c r="A62" s="1128" t="s">
        <v>435</v>
      </c>
      <c r="B62" s="1129">
        <v>3834</v>
      </c>
    </row>
    <row r="63" spans="1:2" ht="12.75">
      <c r="A63" s="1131" t="s">
        <v>436</v>
      </c>
      <c r="B63" s="1130">
        <f>SUM(B53+B56)</f>
        <v>12333</v>
      </c>
    </row>
    <row r="64" spans="1:2" ht="13.5" thickBot="1">
      <c r="A64" s="1141" t="s">
        <v>438</v>
      </c>
      <c r="B64" s="1142">
        <f>SUM(B50+B63)</f>
        <v>49849</v>
      </c>
    </row>
    <row r="65" ht="13.5" thickTop="1"/>
    <row r="66" ht="12.75">
      <c r="A66" s="423"/>
    </row>
  </sheetData>
  <mergeCells count="2">
    <mergeCell ref="A3:B3"/>
    <mergeCell ref="A4:B4"/>
  </mergeCells>
  <printOptions horizontalCentered="1"/>
  <pageMargins left="0.7874015748031497" right="0.7874015748031497" top="0.63" bottom="0.62" header="0.5118110236220472" footer="0.5118110236220472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B18" sqref="B18"/>
    </sheetView>
  </sheetViews>
  <sheetFormatPr defaultColWidth="9.00390625" defaultRowHeight="12.75"/>
  <cols>
    <col min="1" max="1" width="2.875" style="15" customWidth="1"/>
    <col min="2" max="2" width="32.125" style="15" customWidth="1"/>
    <col min="3" max="3" width="10.625" style="28" bestFit="1" customWidth="1"/>
    <col min="4" max="4" width="8.875" style="28" bestFit="1" customWidth="1"/>
    <col min="5" max="5" width="11.625" style="28" customWidth="1"/>
    <col min="6" max="6" width="10.375" style="28" customWidth="1"/>
    <col min="7" max="7" width="8.875" style="28" bestFit="1" customWidth="1"/>
    <col min="8" max="8" width="11.125" style="28" bestFit="1" customWidth="1"/>
    <col min="9" max="11" width="9.125" style="15" customWidth="1"/>
  </cols>
  <sheetData>
    <row r="1" ht="14.25" customHeight="1">
      <c r="A1" s="679" t="s">
        <v>485</v>
      </c>
    </row>
    <row r="2" spans="1:8" ht="14.25" customHeight="1">
      <c r="A2" s="1416" t="s">
        <v>486</v>
      </c>
      <c r="B2" s="1416"/>
      <c r="C2" s="1416"/>
      <c r="D2" s="1416"/>
      <c r="E2" s="1416"/>
      <c r="F2" s="1416"/>
      <c r="G2" s="1416"/>
      <c r="H2" s="1416"/>
    </row>
    <row r="3" spans="1:8" ht="14.25" customHeight="1">
      <c r="A3" s="1416" t="s">
        <v>531</v>
      </c>
      <c r="B3" s="1416"/>
      <c r="C3" s="1416"/>
      <c r="D3" s="1416"/>
      <c r="E3" s="1416"/>
      <c r="F3" s="1416"/>
      <c r="G3" s="1416"/>
      <c r="H3" s="1416"/>
    </row>
    <row r="4" spans="1:8" ht="13.5" customHeight="1">
      <c r="A4" s="1417" t="s">
        <v>487</v>
      </c>
      <c r="B4" s="1417"/>
      <c r="C4" s="1417"/>
      <c r="D4" s="1417"/>
      <c r="E4" s="1417"/>
      <c r="F4" s="1417"/>
      <c r="G4" s="1417"/>
      <c r="H4" s="1417"/>
    </row>
    <row r="5" spans="1:8" ht="14.25" customHeight="1">
      <c r="A5" s="681"/>
      <c r="B5" s="681"/>
      <c r="C5" s="681"/>
      <c r="D5" s="681"/>
      <c r="E5" s="681"/>
      <c r="F5" s="681"/>
      <c r="G5" s="681"/>
      <c r="H5" s="681"/>
    </row>
    <row r="6" spans="1:8" ht="14.25" customHeight="1" thickBot="1">
      <c r="A6" s="682"/>
      <c r="B6" s="29"/>
      <c r="C6" s="683"/>
      <c r="D6" s="683"/>
      <c r="E6" s="683"/>
      <c r="F6" s="683"/>
      <c r="G6" s="683"/>
      <c r="H6" s="684" t="s">
        <v>63</v>
      </c>
    </row>
    <row r="7" spans="1:11" s="690" customFormat="1" ht="51.75" customHeight="1" thickBot="1" thickTop="1">
      <c r="A7" s="685" t="s">
        <v>487</v>
      </c>
      <c r="B7" s="686"/>
      <c r="C7" s="687" t="s">
        <v>488</v>
      </c>
      <c r="D7" s="687" t="s">
        <v>489</v>
      </c>
      <c r="E7" s="687" t="s">
        <v>490</v>
      </c>
      <c r="F7" s="687" t="s">
        <v>491</v>
      </c>
      <c r="G7" s="687" t="s">
        <v>492</v>
      </c>
      <c r="H7" s="688" t="s">
        <v>493</v>
      </c>
      <c r="I7" s="689"/>
      <c r="J7" s="689"/>
      <c r="K7" s="689"/>
    </row>
    <row r="8" spans="1:11" s="322" customFormat="1" ht="14.25" customHeight="1" thickTop="1">
      <c r="A8" s="691" t="s">
        <v>494</v>
      </c>
      <c r="B8" s="692" t="s">
        <v>495</v>
      </c>
      <c r="C8" s="599">
        <f>SUM(C9:C12)</f>
        <v>11987132</v>
      </c>
      <c r="D8" s="599"/>
      <c r="E8" s="599">
        <f>SUM(E9:E12)</f>
        <v>11987132</v>
      </c>
      <c r="F8" s="599">
        <f>SUM(F9:F12)</f>
        <v>13709640</v>
      </c>
      <c r="G8" s="599"/>
      <c r="H8" s="693">
        <f>SUM(H9:H12)</f>
        <v>13709640</v>
      </c>
      <c r="I8" s="21"/>
      <c r="J8" s="21"/>
      <c r="K8" s="21"/>
    </row>
    <row r="9" spans="1:9" ht="14.25" customHeight="1">
      <c r="A9" s="49" t="s">
        <v>496</v>
      </c>
      <c r="B9" s="403" t="s">
        <v>497</v>
      </c>
      <c r="C9" s="40">
        <v>17139</v>
      </c>
      <c r="D9" s="40"/>
      <c r="E9" s="40">
        <v>17139</v>
      </c>
      <c r="F9" s="40">
        <v>29220</v>
      </c>
      <c r="G9" s="40"/>
      <c r="H9" s="694">
        <v>29220</v>
      </c>
      <c r="I9" s="28"/>
    </row>
    <row r="10" spans="1:8" ht="14.25" customHeight="1">
      <c r="A10" s="49" t="s">
        <v>498</v>
      </c>
      <c r="B10" s="403" t="s">
        <v>499</v>
      </c>
      <c r="C10" s="40">
        <v>8825360</v>
      </c>
      <c r="D10" s="40"/>
      <c r="E10" s="40">
        <v>8825360</v>
      </c>
      <c r="F10" s="40">
        <v>10322583</v>
      </c>
      <c r="G10" s="40"/>
      <c r="H10" s="694">
        <v>10322583</v>
      </c>
    </row>
    <row r="11" spans="1:8" ht="13.5" customHeight="1">
      <c r="A11" s="49" t="s">
        <v>500</v>
      </c>
      <c r="B11" s="403" t="s">
        <v>501</v>
      </c>
      <c r="C11" s="40">
        <v>211318</v>
      </c>
      <c r="D11" s="40"/>
      <c r="E11" s="40">
        <v>211318</v>
      </c>
      <c r="F11" s="40">
        <v>363433</v>
      </c>
      <c r="G11" s="40"/>
      <c r="H11" s="694">
        <v>363433</v>
      </c>
    </row>
    <row r="12" spans="1:8" ht="14.25" customHeight="1">
      <c r="A12" s="49" t="s">
        <v>502</v>
      </c>
      <c r="B12" s="403" t="s">
        <v>503</v>
      </c>
      <c r="C12" s="40">
        <v>2933315</v>
      </c>
      <c r="D12" s="40"/>
      <c r="E12" s="40">
        <v>2933315</v>
      </c>
      <c r="F12" s="40">
        <v>2994404</v>
      </c>
      <c r="G12" s="40"/>
      <c r="H12" s="694">
        <v>2994404</v>
      </c>
    </row>
    <row r="13" spans="1:8" ht="14.25" customHeight="1">
      <c r="A13" s="49"/>
      <c r="B13" s="403"/>
      <c r="C13" s="40"/>
      <c r="D13" s="40"/>
      <c r="E13" s="40"/>
      <c r="F13" s="40"/>
      <c r="G13" s="40"/>
      <c r="H13" s="694"/>
    </row>
    <row r="14" spans="1:11" s="322" customFormat="1" ht="14.25" customHeight="1">
      <c r="A14" s="49" t="s">
        <v>504</v>
      </c>
      <c r="B14" s="403" t="s">
        <v>505</v>
      </c>
      <c r="C14" s="40">
        <f>SUM(C15:C19)</f>
        <v>454630</v>
      </c>
      <c r="D14" s="40"/>
      <c r="E14" s="40">
        <f>SUM(E15:E19)</f>
        <v>454630</v>
      </c>
      <c r="F14" s="40">
        <f>SUM(F15:F19)</f>
        <v>561731</v>
      </c>
      <c r="G14" s="40"/>
      <c r="H14" s="694">
        <f>SUM(H15:H19)</f>
        <v>561731</v>
      </c>
      <c r="I14" s="21"/>
      <c r="J14" s="21"/>
      <c r="K14" s="21"/>
    </row>
    <row r="15" spans="1:8" ht="14.25" customHeight="1">
      <c r="A15" s="49" t="s">
        <v>496</v>
      </c>
      <c r="B15" s="403" t="s">
        <v>506</v>
      </c>
      <c r="C15" s="40">
        <v>34329</v>
      </c>
      <c r="D15" s="40"/>
      <c r="E15" s="40">
        <v>34329</v>
      </c>
      <c r="F15" s="40">
        <v>26348</v>
      </c>
      <c r="G15" s="40"/>
      <c r="H15" s="694">
        <v>26348</v>
      </c>
    </row>
    <row r="16" spans="1:8" ht="14.25" customHeight="1">
      <c r="A16" s="49" t="s">
        <v>498</v>
      </c>
      <c r="B16" s="403" t="s">
        <v>507</v>
      </c>
      <c r="C16" s="40">
        <v>159877</v>
      </c>
      <c r="D16" s="40"/>
      <c r="E16" s="40">
        <v>159877</v>
      </c>
      <c r="F16" s="40">
        <v>155324</v>
      </c>
      <c r="G16" s="40"/>
      <c r="H16" s="694">
        <v>155324</v>
      </c>
    </row>
    <row r="17" spans="1:8" ht="14.25" customHeight="1">
      <c r="A17" s="49" t="s">
        <v>500</v>
      </c>
      <c r="B17" s="403" t="s">
        <v>508</v>
      </c>
      <c r="C17" s="40"/>
      <c r="D17" s="40"/>
      <c r="E17" s="40"/>
      <c r="F17" s="40"/>
      <c r="G17" s="40"/>
      <c r="H17" s="694"/>
    </row>
    <row r="18" spans="1:8" ht="14.25" customHeight="1">
      <c r="A18" s="49" t="s">
        <v>502</v>
      </c>
      <c r="B18" s="403" t="s">
        <v>509</v>
      </c>
      <c r="C18" s="40">
        <v>111970</v>
      </c>
      <c r="D18" s="40"/>
      <c r="E18" s="40">
        <v>111970</v>
      </c>
      <c r="F18" s="40">
        <v>227950</v>
      </c>
      <c r="G18" s="40"/>
      <c r="H18" s="694">
        <v>227950</v>
      </c>
    </row>
    <row r="19" spans="1:8" ht="14.25" customHeight="1">
      <c r="A19" s="49" t="s">
        <v>510</v>
      </c>
      <c r="B19" s="403" t="s">
        <v>511</v>
      </c>
      <c r="C19" s="40">
        <v>148454</v>
      </c>
      <c r="D19" s="40"/>
      <c r="E19" s="40">
        <v>148454</v>
      </c>
      <c r="F19" s="40">
        <v>152109</v>
      </c>
      <c r="G19" s="40"/>
      <c r="H19" s="694">
        <v>152109</v>
      </c>
    </row>
    <row r="20" spans="1:8" ht="14.25" customHeight="1">
      <c r="A20" s="49"/>
      <c r="B20" s="403"/>
      <c r="C20" s="40"/>
      <c r="D20" s="40"/>
      <c r="E20" s="40"/>
      <c r="F20" s="40"/>
      <c r="G20" s="40"/>
      <c r="H20" s="694"/>
    </row>
    <row r="21" spans="1:11" s="322" customFormat="1" ht="14.25" customHeight="1" thickBot="1">
      <c r="A21" s="695" t="s">
        <v>512</v>
      </c>
      <c r="B21" s="696"/>
      <c r="C21" s="697">
        <f>SUM(C8+C14)</f>
        <v>12441762</v>
      </c>
      <c r="D21" s="697"/>
      <c r="E21" s="697">
        <f>SUM(E8+E14)</f>
        <v>12441762</v>
      </c>
      <c r="F21" s="697">
        <f>SUM(F8+F14)</f>
        <v>14271371</v>
      </c>
      <c r="G21" s="697"/>
      <c r="H21" s="698">
        <f>SUM(H8+H14)</f>
        <v>14271371</v>
      </c>
      <c r="I21" s="21"/>
      <c r="J21" s="21"/>
      <c r="K21" s="21"/>
    </row>
    <row r="22" spans="1:11" s="322" customFormat="1" ht="14.25" customHeight="1" thickTop="1">
      <c r="A22" s="10"/>
      <c r="B22" s="10"/>
      <c r="C22" s="68"/>
      <c r="D22" s="68"/>
      <c r="E22" s="68"/>
      <c r="F22" s="68"/>
      <c r="G22" s="68"/>
      <c r="H22" s="68"/>
      <c r="I22" s="21"/>
      <c r="J22" s="21"/>
      <c r="K22" s="21"/>
    </row>
    <row r="23" spans="1:11" s="322" customFormat="1" ht="14.25" customHeight="1">
      <c r="A23" s="10"/>
      <c r="B23" s="10"/>
      <c r="C23" s="68"/>
      <c r="D23" s="68"/>
      <c r="E23" s="68"/>
      <c r="F23" s="68"/>
      <c r="G23" s="68"/>
      <c r="H23" s="68"/>
      <c r="I23" s="21"/>
      <c r="J23" s="21"/>
      <c r="K23" s="21"/>
    </row>
    <row r="24" spans="1:11" s="322" customFormat="1" ht="14.25" customHeight="1">
      <c r="A24" s="10"/>
      <c r="B24" s="10"/>
      <c r="C24" s="68"/>
      <c r="D24" s="68"/>
      <c r="E24" s="68"/>
      <c r="F24" s="68"/>
      <c r="G24" s="68"/>
      <c r="H24" s="68"/>
      <c r="I24" s="21"/>
      <c r="J24" s="21"/>
      <c r="K24" s="21"/>
    </row>
    <row r="25" spans="1:11" s="690" customFormat="1" ht="12.75">
      <c r="A25" s="699"/>
      <c r="B25" s="700"/>
      <c r="C25" s="701"/>
      <c r="D25" s="701"/>
      <c r="E25" s="701"/>
      <c r="F25" s="701"/>
      <c r="G25" s="701"/>
      <c r="H25" s="701"/>
      <c r="I25" s="689"/>
      <c r="J25" s="689"/>
      <c r="K25" s="689"/>
    </row>
    <row r="26" spans="1:11" ht="14.25" customHeight="1">
      <c r="A26" s="1416" t="s">
        <v>486</v>
      </c>
      <c r="B26" s="1416"/>
      <c r="C26" s="1416"/>
      <c r="D26" s="1416"/>
      <c r="E26" s="1416"/>
      <c r="F26" s="1416"/>
      <c r="G26" s="1416"/>
      <c r="H26" s="1416"/>
      <c r="I26"/>
      <c r="J26"/>
      <c r="K26"/>
    </row>
    <row r="27" spans="1:11" ht="14.25" customHeight="1">
      <c r="A27" s="1416" t="s">
        <v>531</v>
      </c>
      <c r="B27" s="1416"/>
      <c r="C27" s="1416"/>
      <c r="D27" s="1416"/>
      <c r="E27" s="1416"/>
      <c r="F27" s="1416"/>
      <c r="G27" s="1416"/>
      <c r="H27" s="1416"/>
      <c r="I27"/>
      <c r="J27"/>
      <c r="K27"/>
    </row>
    <row r="28" spans="1:11" ht="14.25" customHeight="1">
      <c r="A28" s="1417" t="s">
        <v>513</v>
      </c>
      <c r="B28" s="1417"/>
      <c r="C28" s="1417"/>
      <c r="D28" s="1417"/>
      <c r="E28" s="1417"/>
      <c r="F28" s="1417"/>
      <c r="G28" s="1417"/>
      <c r="H28" s="1417"/>
      <c r="I28"/>
      <c r="J28"/>
      <c r="K28"/>
    </row>
    <row r="29" spans="1:11" ht="14.25" customHeight="1" thickBot="1">
      <c r="A29"/>
      <c r="B29"/>
      <c r="C29"/>
      <c r="D29"/>
      <c r="E29"/>
      <c r="F29"/>
      <c r="G29"/>
      <c r="H29" s="684" t="s">
        <v>63</v>
      </c>
      <c r="I29"/>
      <c r="J29"/>
      <c r="K29"/>
    </row>
    <row r="30" spans="1:11" s="690" customFormat="1" ht="51.75" customHeight="1" thickBot="1" thickTop="1">
      <c r="A30" s="685" t="s">
        <v>513</v>
      </c>
      <c r="B30" s="702"/>
      <c r="C30" s="687" t="s">
        <v>488</v>
      </c>
      <c r="D30" s="687" t="s">
        <v>489</v>
      </c>
      <c r="E30" s="687" t="s">
        <v>490</v>
      </c>
      <c r="F30" s="687" t="s">
        <v>491</v>
      </c>
      <c r="G30" s="687" t="s">
        <v>492</v>
      </c>
      <c r="H30" s="688" t="s">
        <v>493</v>
      </c>
      <c r="I30" s="689"/>
      <c r="J30" s="689"/>
      <c r="K30" s="689"/>
    </row>
    <row r="31" spans="1:11" s="322" customFormat="1" ht="14.25" customHeight="1" thickTop="1">
      <c r="A31" s="691" t="s">
        <v>514</v>
      </c>
      <c r="B31" s="692" t="s">
        <v>515</v>
      </c>
      <c r="C31" s="599">
        <f>SUM(C32:C33)</f>
        <v>11812421</v>
      </c>
      <c r="D31" s="599"/>
      <c r="E31" s="599">
        <f>SUM(E32:E33)</f>
        <v>11812421</v>
      </c>
      <c r="F31" s="703">
        <f>SUM(F32:F33)</f>
        <v>13217530</v>
      </c>
      <c r="G31" s="704"/>
      <c r="H31" s="693">
        <f>SUM(H32:H33)</f>
        <v>13217530</v>
      </c>
      <c r="I31" s="21"/>
      <c r="J31" s="21"/>
      <c r="K31" s="21"/>
    </row>
    <row r="32" spans="1:8" ht="14.25" customHeight="1">
      <c r="A32" s="49" t="s">
        <v>331</v>
      </c>
      <c r="B32" s="403" t="s">
        <v>516</v>
      </c>
      <c r="C32" s="40">
        <v>1211210</v>
      </c>
      <c r="D32" s="40"/>
      <c r="E32" s="40">
        <v>1211210</v>
      </c>
      <c r="F32" s="40">
        <v>1211210</v>
      </c>
      <c r="G32" s="705"/>
      <c r="H32" s="694">
        <v>1211210</v>
      </c>
    </row>
    <row r="33" spans="1:8" ht="14.25" customHeight="1">
      <c r="A33" s="49" t="s">
        <v>338</v>
      </c>
      <c r="B33" s="403" t="s">
        <v>517</v>
      </c>
      <c r="C33" s="40">
        <v>10601211</v>
      </c>
      <c r="D33" s="40"/>
      <c r="E33" s="40">
        <v>10601211</v>
      </c>
      <c r="F33" s="40">
        <v>12006320</v>
      </c>
      <c r="G33" s="705"/>
      <c r="H33" s="694">
        <v>12006320</v>
      </c>
    </row>
    <row r="34" spans="1:8" ht="14.25" customHeight="1">
      <c r="A34" s="49"/>
      <c r="B34" s="403"/>
      <c r="C34" s="40"/>
      <c r="D34" s="40"/>
      <c r="E34" s="40"/>
      <c r="F34" s="40"/>
      <c r="G34" s="705"/>
      <c r="H34" s="694"/>
    </row>
    <row r="35" spans="1:11" s="322" customFormat="1" ht="14.25" customHeight="1">
      <c r="A35" s="49" t="s">
        <v>518</v>
      </c>
      <c r="B35" s="403" t="s">
        <v>519</v>
      </c>
      <c r="C35" s="40">
        <f>SUM(C36:C37)</f>
        <v>67018</v>
      </c>
      <c r="D35" s="40"/>
      <c r="E35" s="40">
        <f>SUM(E36:E37)</f>
        <v>67018</v>
      </c>
      <c r="F35" s="40">
        <f>SUM(F36:F37)</f>
        <v>166861</v>
      </c>
      <c r="G35" s="705"/>
      <c r="H35" s="694">
        <f>SUM(H36:H37)</f>
        <v>166861</v>
      </c>
      <c r="I35" s="21"/>
      <c r="J35" s="21"/>
      <c r="K35" s="21"/>
    </row>
    <row r="36" spans="1:8" ht="14.25" customHeight="1">
      <c r="A36" s="49" t="s">
        <v>496</v>
      </c>
      <c r="B36" s="403" t="s">
        <v>520</v>
      </c>
      <c r="C36" s="40">
        <v>67018</v>
      </c>
      <c r="D36" s="40"/>
      <c r="E36" s="40">
        <v>67018</v>
      </c>
      <c r="F36" s="40">
        <v>166861</v>
      </c>
      <c r="G36" s="705"/>
      <c r="H36" s="694">
        <v>166861</v>
      </c>
    </row>
    <row r="37" spans="1:8" ht="14.25" customHeight="1">
      <c r="A37" s="49" t="s">
        <v>521</v>
      </c>
      <c r="B37" s="403" t="s">
        <v>522</v>
      </c>
      <c r="C37" s="40"/>
      <c r="D37" s="40"/>
      <c r="E37" s="40"/>
      <c r="F37" s="40"/>
      <c r="G37" s="705"/>
      <c r="H37" s="694"/>
    </row>
    <row r="38" spans="1:8" ht="14.25" customHeight="1">
      <c r="A38" s="49"/>
      <c r="B38" s="403"/>
      <c r="C38" s="40"/>
      <c r="D38" s="40"/>
      <c r="E38" s="40"/>
      <c r="F38" s="40"/>
      <c r="G38" s="705"/>
      <c r="H38" s="694"/>
    </row>
    <row r="39" spans="1:11" s="322" customFormat="1" ht="14.25" customHeight="1">
      <c r="A39" s="49" t="s">
        <v>523</v>
      </c>
      <c r="B39" s="403" t="s">
        <v>524</v>
      </c>
      <c r="C39" s="40">
        <f>SUM(C40:C42)</f>
        <v>562323</v>
      </c>
      <c r="D39" s="40"/>
      <c r="E39" s="40">
        <f>SUM(E40:E42)</f>
        <v>562323</v>
      </c>
      <c r="F39" s="40">
        <f>SUM(F40:F42)</f>
        <v>886980</v>
      </c>
      <c r="G39" s="705"/>
      <c r="H39" s="694">
        <f>SUM(H40:H42)</f>
        <v>886980</v>
      </c>
      <c r="I39" s="21"/>
      <c r="J39" s="21"/>
      <c r="K39" s="21"/>
    </row>
    <row r="40" spans="1:8" ht="14.25" customHeight="1">
      <c r="A40" s="49" t="s">
        <v>496</v>
      </c>
      <c r="B40" s="403" t="s">
        <v>525</v>
      </c>
      <c r="C40" s="40">
        <v>138947</v>
      </c>
      <c r="D40" s="40"/>
      <c r="E40" s="40">
        <v>138947</v>
      </c>
      <c r="F40" s="40">
        <v>381122</v>
      </c>
      <c r="G40" s="705"/>
      <c r="H40" s="694">
        <v>381122</v>
      </c>
    </row>
    <row r="41" spans="1:8" ht="14.25" customHeight="1">
      <c r="A41" s="49" t="s">
        <v>498</v>
      </c>
      <c r="B41" s="403" t="s">
        <v>526</v>
      </c>
      <c r="C41" s="40">
        <v>231200</v>
      </c>
      <c r="D41" s="40"/>
      <c r="E41" s="40">
        <v>231200</v>
      </c>
      <c r="F41" s="40">
        <v>292660</v>
      </c>
      <c r="G41" s="705"/>
      <c r="H41" s="694">
        <v>292660</v>
      </c>
    </row>
    <row r="42" spans="1:8" ht="14.25" customHeight="1">
      <c r="A42" s="49" t="s">
        <v>500</v>
      </c>
      <c r="B42" s="403" t="s">
        <v>527</v>
      </c>
      <c r="C42" s="40">
        <v>192176</v>
      </c>
      <c r="D42" s="40"/>
      <c r="E42" s="40">
        <v>192176</v>
      </c>
      <c r="F42" s="40">
        <v>213198</v>
      </c>
      <c r="G42" s="705"/>
      <c r="H42" s="694">
        <v>213198</v>
      </c>
    </row>
    <row r="43" spans="1:8" ht="14.25" customHeight="1">
      <c r="A43" s="49"/>
      <c r="B43" s="403"/>
      <c r="C43" s="40"/>
      <c r="D43" s="40"/>
      <c r="E43" s="40"/>
      <c r="F43" s="40"/>
      <c r="G43" s="705"/>
      <c r="H43" s="694"/>
    </row>
    <row r="44" spans="1:11" s="322" customFormat="1" ht="14.25" customHeight="1" thickBot="1">
      <c r="A44" s="695"/>
      <c r="B44" s="696" t="s">
        <v>528</v>
      </c>
      <c r="C44" s="706">
        <f>SUM(C31+C35+C39)</f>
        <v>12441762</v>
      </c>
      <c r="D44" s="706"/>
      <c r="E44" s="706">
        <f>SUM(E31+E35+E39)</f>
        <v>12441762</v>
      </c>
      <c r="F44" s="706">
        <f>SUM(F31+F35+F39)</f>
        <v>14271371</v>
      </c>
      <c r="G44" s="697"/>
      <c r="H44" s="698">
        <f>SUM(H31+H35+H39)</f>
        <v>14271371</v>
      </c>
      <c r="I44" s="21"/>
      <c r="J44" s="21"/>
      <c r="K44" s="21"/>
    </row>
    <row r="45" ht="13.5" thickTop="1"/>
    <row r="47" ht="12.75">
      <c r="A47" s="15" t="s">
        <v>529</v>
      </c>
    </row>
    <row r="48" ht="12.75">
      <c r="A48" s="15" t="s">
        <v>530</v>
      </c>
    </row>
  </sheetData>
  <mergeCells count="6">
    <mergeCell ref="A27:H27"/>
    <mergeCell ref="A28:H28"/>
    <mergeCell ref="A2:H2"/>
    <mergeCell ref="A3:H3"/>
    <mergeCell ref="A4:H4"/>
    <mergeCell ref="A26:H2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J56"/>
  <sheetViews>
    <sheetView workbookViewId="0" topLeftCell="A1">
      <selection activeCell="E4" sqref="E4"/>
    </sheetView>
  </sheetViews>
  <sheetFormatPr defaultColWidth="9.00390625" defaultRowHeight="12.75"/>
  <cols>
    <col min="1" max="1" width="6.125" style="15" customWidth="1"/>
    <col min="2" max="2" width="29.875" style="15" customWidth="1"/>
    <col min="3" max="3" width="10.75390625" style="15" customWidth="1"/>
    <col min="4" max="4" width="12.25390625" style="15" customWidth="1"/>
    <col min="5" max="5" width="12.00390625" style="15" customWidth="1"/>
    <col min="6" max="6" width="29.125" style="15" customWidth="1"/>
    <col min="7" max="7" width="9.25390625" style="15" hidden="1" customWidth="1"/>
    <col min="8" max="8" width="10.75390625" style="15" customWidth="1"/>
    <col min="9" max="9" width="11.125" style="15" customWidth="1"/>
    <col min="10" max="10" width="12.00390625" style="15" customWidth="1"/>
    <col min="11" max="16384" width="9.125" style="15" customWidth="1"/>
  </cols>
  <sheetData>
    <row r="1" spans="1:8" ht="12.75">
      <c r="A1" s="15" t="s">
        <v>857</v>
      </c>
      <c r="C1" s="28"/>
      <c r="D1" s="28"/>
      <c r="E1" s="28"/>
      <c r="F1" s="28"/>
      <c r="G1" s="28"/>
      <c r="H1" s="28"/>
    </row>
    <row r="2" spans="3:8" ht="12.75">
      <c r="C2" s="28"/>
      <c r="D2" s="28"/>
      <c r="E2" s="28"/>
      <c r="F2" s="28"/>
      <c r="G2" s="28"/>
      <c r="H2" s="28"/>
    </row>
    <row r="3" spans="1:9" ht="17.25" customHeight="1">
      <c r="A3" s="1238" t="s">
        <v>441</v>
      </c>
      <c r="B3" s="1217"/>
      <c r="C3" s="1217"/>
      <c r="D3" s="1217"/>
      <c r="E3" s="1217"/>
      <c r="F3" s="1217"/>
      <c r="G3" s="1217"/>
      <c r="H3" s="1217"/>
      <c r="I3" s="1239"/>
    </row>
    <row r="4" spans="2:8" ht="17.25" customHeight="1">
      <c r="B4" s="29"/>
      <c r="C4" s="29"/>
      <c r="D4" s="29"/>
      <c r="E4" s="29"/>
      <c r="F4" s="30"/>
      <c r="G4" s="30"/>
      <c r="H4" s="30"/>
    </row>
    <row r="5" spans="3:8" ht="13.5" thickBot="1">
      <c r="C5" s="28"/>
      <c r="D5" s="28"/>
      <c r="E5" s="28"/>
      <c r="F5" s="28"/>
      <c r="G5" s="28"/>
      <c r="H5" s="31"/>
    </row>
    <row r="6" spans="1:10" ht="13.5" thickTop="1">
      <c r="A6" s="1220" t="s">
        <v>858</v>
      </c>
      <c r="B6" s="1237"/>
      <c r="C6" s="1237"/>
      <c r="D6" s="1237"/>
      <c r="E6" s="1209"/>
      <c r="F6" s="1220" t="s">
        <v>859</v>
      </c>
      <c r="G6" s="1237"/>
      <c r="H6" s="1237"/>
      <c r="I6" s="1210"/>
      <c r="J6" s="1203"/>
    </row>
    <row r="7" spans="1:10" ht="13.5" thickBot="1">
      <c r="A7" s="1218"/>
      <c r="B7" s="1219"/>
      <c r="C7" s="87" t="s">
        <v>860</v>
      </c>
      <c r="D7" s="32" t="s">
        <v>303</v>
      </c>
      <c r="E7" s="32" t="s">
        <v>374</v>
      </c>
      <c r="F7" s="33"/>
      <c r="G7" s="34"/>
      <c r="H7" s="69" t="s">
        <v>860</v>
      </c>
      <c r="I7" s="598" t="s">
        <v>303</v>
      </c>
      <c r="J7" s="594" t="s">
        <v>374</v>
      </c>
    </row>
    <row r="8" spans="1:10" ht="13.5" thickTop="1">
      <c r="A8" s="35" t="s">
        <v>861</v>
      </c>
      <c r="B8" s="36"/>
      <c r="C8" s="37">
        <f>SUM(C9:C10)</f>
        <v>138310</v>
      </c>
      <c r="D8" s="37">
        <f>SUM(D9:D10)</f>
        <v>220213</v>
      </c>
      <c r="E8" s="37">
        <f>SUM(E9:E10)</f>
        <v>228039</v>
      </c>
      <c r="F8" s="36" t="s">
        <v>838</v>
      </c>
      <c r="G8" s="36"/>
      <c r="H8" s="70">
        <v>1442436</v>
      </c>
      <c r="I8" s="599">
        <v>1507634</v>
      </c>
      <c r="J8" s="595">
        <v>1497842</v>
      </c>
    </row>
    <row r="9" spans="1:10" ht="12.75">
      <c r="A9" s="38" t="s">
        <v>862</v>
      </c>
      <c r="B9" s="39"/>
      <c r="C9" s="40">
        <v>113715</v>
      </c>
      <c r="D9" s="40">
        <v>148917</v>
      </c>
      <c r="E9" s="40">
        <v>150637</v>
      </c>
      <c r="F9" s="26"/>
      <c r="G9" s="27"/>
      <c r="H9" s="71"/>
      <c r="I9" s="40"/>
      <c r="J9" s="596"/>
    </row>
    <row r="10" spans="1:10" ht="12.75">
      <c r="A10" s="38" t="s">
        <v>863</v>
      </c>
      <c r="B10" s="39"/>
      <c r="C10" s="40">
        <v>24595</v>
      </c>
      <c r="D10" s="40">
        <v>71296</v>
      </c>
      <c r="E10" s="40">
        <v>77402</v>
      </c>
      <c r="F10" s="27" t="s">
        <v>864</v>
      </c>
      <c r="G10" s="27"/>
      <c r="H10" s="71">
        <v>483999</v>
      </c>
      <c r="I10" s="40">
        <v>504233</v>
      </c>
      <c r="J10" s="596">
        <v>499417</v>
      </c>
    </row>
    <row r="11" spans="1:10" ht="12.75">
      <c r="A11" s="41" t="s">
        <v>865</v>
      </c>
      <c r="B11" s="26"/>
      <c r="C11" s="42">
        <f>SUM(C12:C18)</f>
        <v>1153884</v>
      </c>
      <c r="D11" s="42">
        <f>SUM(D12:D18)</f>
        <v>1172584</v>
      </c>
      <c r="E11" s="42">
        <f>SUM(E12:E18)</f>
        <v>1210133</v>
      </c>
      <c r="F11" s="27"/>
      <c r="G11" s="27"/>
      <c r="H11" s="71"/>
      <c r="I11" s="40"/>
      <c r="J11" s="596"/>
    </row>
    <row r="12" spans="1:10" ht="12.75">
      <c r="A12" s="43" t="s">
        <v>866</v>
      </c>
      <c r="B12" s="26"/>
      <c r="C12" s="40">
        <v>631000</v>
      </c>
      <c r="D12" s="40">
        <v>639700</v>
      </c>
      <c r="E12" s="40">
        <v>671464</v>
      </c>
      <c r="F12" s="27" t="s">
        <v>867</v>
      </c>
      <c r="G12" s="27"/>
      <c r="H12" s="71"/>
      <c r="I12" s="40"/>
      <c r="J12" s="596"/>
    </row>
    <row r="13" spans="1:10" ht="12.75">
      <c r="A13" s="43" t="s">
        <v>868</v>
      </c>
      <c r="B13" s="44"/>
      <c r="C13" s="40"/>
      <c r="D13" s="40"/>
      <c r="E13" s="40"/>
      <c r="F13" s="26" t="s">
        <v>869</v>
      </c>
      <c r="G13" s="27"/>
      <c r="H13" s="71">
        <v>952005</v>
      </c>
      <c r="I13" s="40">
        <v>994076</v>
      </c>
      <c r="J13" s="596">
        <v>972818</v>
      </c>
    </row>
    <row r="14" spans="1:10" ht="12.75">
      <c r="A14" s="41"/>
      <c r="B14" s="26" t="s">
        <v>870</v>
      </c>
      <c r="C14" s="40">
        <v>293924</v>
      </c>
      <c r="D14" s="40">
        <v>293924</v>
      </c>
      <c r="E14" s="40">
        <v>293924</v>
      </c>
      <c r="F14" s="26" t="s">
        <v>871</v>
      </c>
      <c r="G14" s="27"/>
      <c r="H14" s="71"/>
      <c r="I14" s="40"/>
      <c r="J14" s="596"/>
    </row>
    <row r="15" spans="1:10" ht="12.75">
      <c r="A15" s="41"/>
      <c r="B15" s="26" t="s">
        <v>872</v>
      </c>
      <c r="C15" s="40">
        <v>75010</v>
      </c>
      <c r="D15" s="40">
        <v>75010</v>
      </c>
      <c r="E15" s="40">
        <v>75010</v>
      </c>
      <c r="F15" s="26" t="s">
        <v>847</v>
      </c>
      <c r="G15" s="27"/>
      <c r="H15" s="71">
        <v>170326</v>
      </c>
      <c r="I15" s="40">
        <v>181736</v>
      </c>
      <c r="J15" s="596">
        <v>175867</v>
      </c>
    </row>
    <row r="16" spans="1:10" ht="12.75">
      <c r="A16" s="41"/>
      <c r="B16" s="26" t="s">
        <v>873</v>
      </c>
      <c r="C16" s="40">
        <v>92000</v>
      </c>
      <c r="D16" s="74">
        <v>102000</v>
      </c>
      <c r="E16" s="74">
        <v>111136</v>
      </c>
      <c r="F16" s="10" t="s">
        <v>848</v>
      </c>
      <c r="G16" s="45"/>
      <c r="H16" s="71">
        <v>33760</v>
      </c>
      <c r="I16" s="40">
        <v>23456</v>
      </c>
      <c r="J16" s="596">
        <v>23425</v>
      </c>
    </row>
    <row r="17" spans="1:10" ht="12.75">
      <c r="A17" s="41" t="s">
        <v>874</v>
      </c>
      <c r="B17" s="26"/>
      <c r="C17" s="40">
        <v>4000</v>
      </c>
      <c r="D17" s="40">
        <v>4000</v>
      </c>
      <c r="E17" s="40">
        <v>5051</v>
      </c>
      <c r="F17" s="26" t="s">
        <v>875</v>
      </c>
      <c r="G17" s="45"/>
      <c r="H17" s="71">
        <v>136650</v>
      </c>
      <c r="I17" s="40">
        <v>135788</v>
      </c>
      <c r="J17" s="596">
        <v>135812</v>
      </c>
    </row>
    <row r="18" spans="1:10" ht="12.75">
      <c r="A18" s="41" t="s">
        <v>876</v>
      </c>
      <c r="B18" s="26"/>
      <c r="C18" s="40">
        <v>57950</v>
      </c>
      <c r="D18" s="40">
        <v>57950</v>
      </c>
      <c r="E18" s="40">
        <v>53548</v>
      </c>
      <c r="F18" s="26" t="s">
        <v>877</v>
      </c>
      <c r="G18" s="27"/>
      <c r="H18" s="71">
        <v>16136</v>
      </c>
      <c r="I18" s="40">
        <v>20296</v>
      </c>
      <c r="J18" s="596">
        <v>19091</v>
      </c>
    </row>
    <row r="19" spans="1:10" ht="12.75">
      <c r="A19" s="1223" t="s">
        <v>878</v>
      </c>
      <c r="B19" s="1224"/>
      <c r="C19" s="46">
        <f>SUM(C8+C11)</f>
        <v>1292194</v>
      </c>
      <c r="D19" s="46">
        <f>SUM(D11+D8)</f>
        <v>1392797</v>
      </c>
      <c r="E19" s="46">
        <f>SUM(E11+E8)</f>
        <v>1438172</v>
      </c>
      <c r="F19" s="26" t="s">
        <v>879</v>
      </c>
      <c r="G19" s="27"/>
      <c r="H19" s="71">
        <v>766542</v>
      </c>
      <c r="I19" s="40">
        <v>849281</v>
      </c>
      <c r="J19" s="596">
        <v>797134</v>
      </c>
    </row>
    <row r="20" spans="1:10" ht="12.75">
      <c r="A20" s="1226"/>
      <c r="B20" s="1204"/>
      <c r="C20" s="46"/>
      <c r="D20" s="75"/>
      <c r="E20" s="75"/>
      <c r="F20" s="10"/>
      <c r="G20" s="27"/>
      <c r="H20" s="71"/>
      <c r="I20" s="40"/>
      <c r="J20" s="596"/>
    </row>
    <row r="21" spans="1:10" ht="12.75">
      <c r="A21" s="1226" t="s">
        <v>880</v>
      </c>
      <c r="B21" s="1224"/>
      <c r="C21" s="40">
        <v>90000</v>
      </c>
      <c r="D21" s="40">
        <v>103690</v>
      </c>
      <c r="E21" s="40">
        <v>86799</v>
      </c>
      <c r="F21" s="26" t="s">
        <v>881</v>
      </c>
      <c r="G21" s="27"/>
      <c r="H21" s="71">
        <v>39000</v>
      </c>
      <c r="I21" s="40">
        <v>56295</v>
      </c>
      <c r="J21" s="596">
        <v>48682</v>
      </c>
    </row>
    <row r="22" spans="1:10" ht="12.75">
      <c r="A22" s="1226" t="s">
        <v>292</v>
      </c>
      <c r="B22" s="1224"/>
      <c r="C22" s="40"/>
      <c r="D22" s="40">
        <v>16500</v>
      </c>
      <c r="E22" s="40">
        <v>35988</v>
      </c>
      <c r="F22" s="26"/>
      <c r="G22" s="27"/>
      <c r="H22" s="71"/>
      <c r="I22" s="40"/>
      <c r="J22" s="596"/>
    </row>
    <row r="23" spans="1:10" ht="12.75">
      <c r="A23" s="1226" t="s">
        <v>286</v>
      </c>
      <c r="B23" s="1224"/>
      <c r="C23" s="40">
        <v>31000</v>
      </c>
      <c r="D23" s="40">
        <v>31000</v>
      </c>
      <c r="E23" s="40">
        <v>23715</v>
      </c>
      <c r="F23" s="26" t="s">
        <v>855</v>
      </c>
      <c r="G23" s="27"/>
      <c r="H23" s="71">
        <v>24155</v>
      </c>
      <c r="I23" s="40">
        <v>24155</v>
      </c>
      <c r="J23" s="596">
        <v>24155</v>
      </c>
    </row>
    <row r="24" spans="1:10" ht="12.75">
      <c r="A24" s="1226" t="s">
        <v>287</v>
      </c>
      <c r="B24" s="1224"/>
      <c r="C24" s="40"/>
      <c r="D24" s="74">
        <v>6217</v>
      </c>
      <c r="E24" s="74">
        <v>6147</v>
      </c>
      <c r="F24" s="10" t="s">
        <v>737</v>
      </c>
      <c r="G24" s="27"/>
      <c r="H24" s="71">
        <v>8766</v>
      </c>
      <c r="I24" s="40">
        <v>18766</v>
      </c>
      <c r="J24" s="596">
        <v>17321</v>
      </c>
    </row>
    <row r="25" spans="1:10" ht="12.75">
      <c r="A25" s="41" t="s">
        <v>882</v>
      </c>
      <c r="B25" s="26"/>
      <c r="C25" s="40">
        <v>2775</v>
      </c>
      <c r="D25" s="40">
        <v>2778</v>
      </c>
      <c r="E25" s="40">
        <v>1317</v>
      </c>
      <c r="F25" s="44" t="s">
        <v>883</v>
      </c>
      <c r="G25" s="27"/>
      <c r="H25" s="71"/>
      <c r="I25" s="40"/>
      <c r="J25" s="596"/>
    </row>
    <row r="26" spans="1:10" ht="12.75">
      <c r="A26" s="1226" t="s">
        <v>266</v>
      </c>
      <c r="B26" s="1224"/>
      <c r="C26" s="40"/>
      <c r="D26" s="40">
        <v>41162</v>
      </c>
      <c r="E26" s="40">
        <v>41925</v>
      </c>
      <c r="F26" s="44"/>
      <c r="G26" s="10"/>
      <c r="H26" s="71"/>
      <c r="I26" s="40"/>
      <c r="J26" s="596"/>
    </row>
    <row r="27" spans="1:10" ht="12.75">
      <c r="A27" s="1223" t="s">
        <v>884</v>
      </c>
      <c r="B27" s="1224"/>
      <c r="C27" s="46">
        <f>SUM(C21:C25)</f>
        <v>123775</v>
      </c>
      <c r="D27" s="46">
        <f>SUM(D21:D26)</f>
        <v>201347</v>
      </c>
      <c r="E27" s="46">
        <f>SUM(E21:E26)</f>
        <v>195891</v>
      </c>
      <c r="F27" s="15" t="s">
        <v>944</v>
      </c>
      <c r="H27" s="65">
        <v>4000</v>
      </c>
      <c r="I27" s="40">
        <v>532</v>
      </c>
      <c r="J27" s="596"/>
    </row>
    <row r="28" spans="1:10" ht="12.75">
      <c r="A28" s="1223" t="s">
        <v>886</v>
      </c>
      <c r="B28" s="1206"/>
      <c r="C28" s="46">
        <v>78096</v>
      </c>
      <c r="D28" s="46">
        <v>78096</v>
      </c>
      <c r="E28" s="46">
        <v>54216</v>
      </c>
      <c r="F28" s="26" t="s">
        <v>949</v>
      </c>
      <c r="G28" s="27"/>
      <c r="H28" s="71">
        <v>6400</v>
      </c>
      <c r="I28" s="40">
        <v>4469</v>
      </c>
      <c r="J28" s="596"/>
    </row>
    <row r="29" spans="1:10" ht="12.75">
      <c r="A29" s="47"/>
      <c r="B29" s="48"/>
      <c r="C29" s="46"/>
      <c r="D29" s="46"/>
      <c r="E29" s="46"/>
      <c r="F29" s="26" t="s">
        <v>968</v>
      </c>
      <c r="G29" s="50"/>
      <c r="H29" s="71"/>
      <c r="I29" s="40">
        <v>10000</v>
      </c>
      <c r="J29" s="596"/>
    </row>
    <row r="30" spans="1:10" ht="12.75">
      <c r="A30" s="1207" t="s">
        <v>887</v>
      </c>
      <c r="B30" s="1224"/>
      <c r="C30" s="40">
        <v>1026335</v>
      </c>
      <c r="D30" s="40">
        <v>1052338</v>
      </c>
      <c r="E30" s="40">
        <v>1052338</v>
      </c>
      <c r="F30" s="26" t="s">
        <v>888</v>
      </c>
      <c r="G30" s="50"/>
      <c r="H30" s="71">
        <v>3000</v>
      </c>
      <c r="I30" s="40">
        <v>7500</v>
      </c>
      <c r="J30" s="596">
        <v>5700</v>
      </c>
    </row>
    <row r="31" spans="1:10" ht="12.75">
      <c r="A31" s="1226"/>
      <c r="B31" s="1224"/>
      <c r="C31" s="46"/>
      <c r="D31" s="76"/>
      <c r="E31" s="76"/>
      <c r="F31" s="73" t="s">
        <v>963</v>
      </c>
      <c r="H31" s="65">
        <v>161120</v>
      </c>
      <c r="I31" s="40">
        <v>156120</v>
      </c>
      <c r="J31" s="596"/>
    </row>
    <row r="32" spans="1:10" ht="12.75">
      <c r="A32" s="1226" t="s">
        <v>961</v>
      </c>
      <c r="B32" s="1224"/>
      <c r="C32" s="40">
        <v>2040</v>
      </c>
      <c r="D32" s="74">
        <v>18226</v>
      </c>
      <c r="E32" s="74">
        <v>18226</v>
      </c>
      <c r="F32" s="10" t="s">
        <v>260</v>
      </c>
      <c r="G32" s="50"/>
      <c r="H32" s="72"/>
      <c r="I32" s="40">
        <v>608519</v>
      </c>
      <c r="J32" s="596">
        <v>608519</v>
      </c>
    </row>
    <row r="33" spans="1:10" ht="12.75">
      <c r="A33" s="1226" t="s">
        <v>889</v>
      </c>
      <c r="B33" s="1224"/>
      <c r="C33" s="40">
        <v>95328</v>
      </c>
      <c r="D33" s="40">
        <v>153656</v>
      </c>
      <c r="E33" s="40">
        <v>153018</v>
      </c>
      <c r="F33" s="26" t="s">
        <v>261</v>
      </c>
      <c r="G33" s="27"/>
      <c r="H33" s="72"/>
      <c r="I33" s="40"/>
      <c r="J33" s="596">
        <v>3655</v>
      </c>
    </row>
    <row r="34" spans="1:10" ht="13.5">
      <c r="A34" s="1226" t="s">
        <v>890</v>
      </c>
      <c r="B34" s="1224"/>
      <c r="C34" s="40">
        <v>88308</v>
      </c>
      <c r="D34" s="40">
        <v>76098</v>
      </c>
      <c r="E34" s="40">
        <v>76098</v>
      </c>
      <c r="F34" s="454"/>
      <c r="G34" s="455"/>
      <c r="H34" s="445"/>
      <c r="I34" s="46"/>
      <c r="J34" s="597"/>
    </row>
    <row r="35" spans="1:10" ht="13.5">
      <c r="A35" s="1226" t="s">
        <v>297</v>
      </c>
      <c r="B35" s="1224"/>
      <c r="C35" s="40"/>
      <c r="D35" s="40">
        <v>568</v>
      </c>
      <c r="E35" s="40">
        <v>568</v>
      </c>
      <c r="F35" s="454" t="s">
        <v>901</v>
      </c>
      <c r="G35" s="455"/>
      <c r="H35" s="445">
        <f>SUM(H8:H33)</f>
        <v>4248295</v>
      </c>
      <c r="I35" s="445">
        <f>SUM(I8:I33)</f>
        <v>5102856</v>
      </c>
      <c r="J35" s="408">
        <f>SUM(J8:J33)</f>
        <v>4829438</v>
      </c>
    </row>
    <row r="36" spans="1:10" ht="12.75">
      <c r="A36" s="1223" t="s">
        <v>891</v>
      </c>
      <c r="B36" s="1224"/>
      <c r="C36" s="46">
        <f>SUM(C30:C34)</f>
        <v>1212011</v>
      </c>
      <c r="D36" s="46">
        <f>SUM(D30:D35)</f>
        <v>1300886</v>
      </c>
      <c r="E36" s="46">
        <f>SUM(E30:E35)</f>
        <v>1300248</v>
      </c>
      <c r="F36" s="1213"/>
      <c r="G36" s="1214"/>
      <c r="H36" s="636"/>
      <c r="I36" s="637"/>
      <c r="J36" s="628"/>
    </row>
    <row r="37" spans="1:10" ht="12.75">
      <c r="A37" s="1226"/>
      <c r="B37" s="1204"/>
      <c r="C37" s="40"/>
      <c r="D37" s="74"/>
      <c r="E37" s="74"/>
      <c r="F37" s="1215" t="s">
        <v>375</v>
      </c>
      <c r="G37" s="1216"/>
      <c r="H37" s="68"/>
      <c r="I37" s="10"/>
      <c r="J37" s="629"/>
    </row>
    <row r="38" spans="1:10" ht="12.75">
      <c r="A38" s="49" t="s">
        <v>892</v>
      </c>
      <c r="B38" s="26"/>
      <c r="C38" s="40">
        <v>706325</v>
      </c>
      <c r="D38" s="40">
        <v>715680</v>
      </c>
      <c r="E38" s="40">
        <v>715680</v>
      </c>
      <c r="F38" s="1215" t="s">
        <v>376</v>
      </c>
      <c r="G38" s="1216"/>
      <c r="H38" s="68">
        <v>102241</v>
      </c>
      <c r="I38" s="10" t="s">
        <v>63</v>
      </c>
      <c r="J38" s="629"/>
    </row>
    <row r="39" spans="1:10" ht="12.75">
      <c r="A39" s="49" t="s">
        <v>893</v>
      </c>
      <c r="B39" s="44"/>
      <c r="C39" s="40">
        <v>60772</v>
      </c>
      <c r="D39" s="40">
        <v>70905</v>
      </c>
      <c r="E39" s="40">
        <v>77850</v>
      </c>
      <c r="F39" s="626" t="s">
        <v>377</v>
      </c>
      <c r="G39" s="627"/>
      <c r="H39" s="68">
        <v>5024180</v>
      </c>
      <c r="I39" s="10" t="s">
        <v>63</v>
      </c>
      <c r="J39" s="629"/>
    </row>
    <row r="40" spans="1:10" ht="12.75">
      <c r="A40" s="49" t="s">
        <v>894</v>
      </c>
      <c r="B40" s="26"/>
      <c r="C40" s="40">
        <v>434804</v>
      </c>
      <c r="D40" s="40">
        <v>382115</v>
      </c>
      <c r="E40" s="40">
        <v>463099</v>
      </c>
      <c r="F40" s="626" t="s">
        <v>378</v>
      </c>
      <c r="G40" s="627"/>
      <c r="H40" s="68">
        <v>-4829438</v>
      </c>
      <c r="I40" s="10" t="s">
        <v>63</v>
      </c>
      <c r="J40" s="629"/>
    </row>
    <row r="41" spans="1:10" ht="12.75">
      <c r="A41" s="51" t="s">
        <v>895</v>
      </c>
      <c r="B41" s="52"/>
      <c r="C41" s="46">
        <f>SUM(C38:C40)</f>
        <v>1201901</v>
      </c>
      <c r="D41" s="46">
        <f>SUM(D38:D40)</f>
        <v>1168700</v>
      </c>
      <c r="E41" s="46">
        <f>SUM(E38:E40)</f>
        <v>1256629</v>
      </c>
      <c r="F41" s="626" t="s">
        <v>379</v>
      </c>
      <c r="G41" s="627"/>
      <c r="H41" s="68">
        <v>-80602</v>
      </c>
      <c r="I41" s="10" t="s">
        <v>63</v>
      </c>
      <c r="J41" s="629"/>
    </row>
    <row r="42" spans="1:10" ht="12.75">
      <c r="A42" s="1211" t="s">
        <v>258</v>
      </c>
      <c r="B42" s="1212"/>
      <c r="C42" s="40"/>
      <c r="D42" s="444">
        <v>608519</v>
      </c>
      <c r="E42" s="444">
        <v>608519</v>
      </c>
      <c r="F42" s="635" t="s">
        <v>380</v>
      </c>
      <c r="G42" s="627"/>
      <c r="H42" s="68">
        <f>SUM(H38:H41)</f>
        <v>216381</v>
      </c>
      <c r="I42" s="10" t="s">
        <v>63</v>
      </c>
      <c r="J42" s="629"/>
    </row>
    <row r="43" spans="1:10" ht="12.75">
      <c r="A43" s="1211" t="s">
        <v>896</v>
      </c>
      <c r="B43" s="1212"/>
      <c r="C43" s="46">
        <v>18000</v>
      </c>
      <c r="D43" s="444">
        <v>67193</v>
      </c>
      <c r="E43" s="444">
        <v>80602</v>
      </c>
      <c r="F43" s="632"/>
      <c r="G43" s="10"/>
      <c r="H43" s="68"/>
      <c r="I43" s="10"/>
      <c r="J43" s="629"/>
    </row>
    <row r="44" spans="1:10" ht="12.75">
      <c r="A44" s="53" t="s">
        <v>897</v>
      </c>
      <c r="B44" s="26"/>
      <c r="C44" s="46">
        <f>SUM(C45:C46)</f>
        <v>145698</v>
      </c>
      <c r="D44" s="444">
        <f>SUM(D45:D46)</f>
        <v>272818</v>
      </c>
      <c r="E44" s="444">
        <f>SUM(E45:E46)</f>
        <v>60000</v>
      </c>
      <c r="F44" s="632"/>
      <c r="G44" s="10"/>
      <c r="H44" s="68"/>
      <c r="I44" s="10"/>
      <c r="J44" s="629"/>
    </row>
    <row r="45" spans="1:10" ht="12.75">
      <c r="A45" s="53"/>
      <c r="B45" s="26" t="s">
        <v>898</v>
      </c>
      <c r="C45" s="40">
        <v>113720</v>
      </c>
      <c r="D45" s="65">
        <v>272818</v>
      </c>
      <c r="E45" s="65">
        <v>60000</v>
      </c>
      <c r="F45" s="632"/>
      <c r="G45" s="10"/>
      <c r="H45" s="68"/>
      <c r="I45" s="10"/>
      <c r="J45" s="629"/>
    </row>
    <row r="46" spans="1:10" ht="12.75">
      <c r="A46" s="53"/>
      <c r="B46" s="26" t="s">
        <v>899</v>
      </c>
      <c r="C46" s="40">
        <v>31978</v>
      </c>
      <c r="D46" s="65"/>
      <c r="E46" s="65"/>
      <c r="F46" s="632"/>
      <c r="G46" s="10"/>
      <c r="H46" s="68"/>
      <c r="I46" s="10"/>
      <c r="J46" s="629"/>
    </row>
    <row r="47" spans="1:10" ht="12.75">
      <c r="A47" s="53" t="s">
        <v>269</v>
      </c>
      <c r="B47" s="26"/>
      <c r="C47" s="46">
        <v>12500</v>
      </c>
      <c r="D47" s="444">
        <v>12500</v>
      </c>
      <c r="E47" s="444">
        <v>11951</v>
      </c>
      <c r="F47" s="632"/>
      <c r="G47" s="10"/>
      <c r="H47" s="68"/>
      <c r="I47" s="10"/>
      <c r="J47" s="629"/>
    </row>
    <row r="48" spans="1:10" ht="12.75">
      <c r="A48" s="1211" t="s">
        <v>259</v>
      </c>
      <c r="B48" s="1212"/>
      <c r="C48" s="40"/>
      <c r="D48" s="445"/>
      <c r="E48" s="445">
        <v>17952</v>
      </c>
      <c r="F48" s="632"/>
      <c r="G48" s="10"/>
      <c r="H48" s="68"/>
      <c r="I48" s="10"/>
      <c r="J48" s="629"/>
    </row>
    <row r="49" spans="1:10" s="21" customFormat="1" ht="14.25" thickBot="1">
      <c r="A49" s="54" t="s">
        <v>900</v>
      </c>
      <c r="B49" s="55"/>
      <c r="C49" s="56">
        <f>SUM(C19+C27+C28+C36+C41+C43+C44+C47)</f>
        <v>4084175</v>
      </c>
      <c r="D49" s="56">
        <f>SUM(D19+D27+D28+D36+D41+D42+D43+D44+D47+D48)</f>
        <v>5102856</v>
      </c>
      <c r="E49" s="56">
        <f>SUM(E19+E27+E28+E36+E41+E42+E43+E44+E47+E48)</f>
        <v>5024180</v>
      </c>
      <c r="F49" s="630"/>
      <c r="G49" s="633"/>
      <c r="H49" s="634"/>
      <c r="I49" s="634"/>
      <c r="J49" s="631"/>
    </row>
    <row r="50" spans="1:5" ht="13.5" thickTop="1">
      <c r="A50" s="28"/>
      <c r="B50" s="28"/>
      <c r="C50" s="28"/>
      <c r="D50" s="28"/>
      <c r="E50" s="28"/>
    </row>
    <row r="51" spans="1:5" ht="12.75">
      <c r="A51" s="1205" t="s">
        <v>948</v>
      </c>
      <c r="B51" s="1205"/>
      <c r="C51" s="28">
        <f>SUM(C52:C53)</f>
        <v>164120</v>
      </c>
      <c r="D51" s="28"/>
      <c r="E51" s="28"/>
    </row>
    <row r="52" spans="1:5" ht="12.75">
      <c r="A52" s="1205" t="s">
        <v>962</v>
      </c>
      <c r="B52" s="1239"/>
      <c r="C52" s="68">
        <v>161120</v>
      </c>
      <c r="D52" s="68"/>
      <c r="E52" s="68"/>
    </row>
    <row r="53" spans="1:5" ht="12.75">
      <c r="A53" s="1205" t="s">
        <v>958</v>
      </c>
      <c r="B53" s="1239"/>
      <c r="C53" s="28">
        <v>3000</v>
      </c>
      <c r="D53" s="28"/>
      <c r="E53" s="28"/>
    </row>
    <row r="54" ht="12.75">
      <c r="B54" s="57"/>
    </row>
    <row r="55" ht="12.75">
      <c r="B55" s="10"/>
    </row>
    <row r="56" ht="12.75">
      <c r="B56" s="10"/>
    </row>
  </sheetData>
  <mergeCells count="30">
    <mergeCell ref="A33:B33"/>
    <mergeCell ref="A24:B24"/>
    <mergeCell ref="A23:B23"/>
    <mergeCell ref="A34:B34"/>
    <mergeCell ref="A27:B27"/>
    <mergeCell ref="A28:B28"/>
    <mergeCell ref="A30:B30"/>
    <mergeCell ref="A31:B31"/>
    <mergeCell ref="A19:B19"/>
    <mergeCell ref="A20:B20"/>
    <mergeCell ref="A22:B22"/>
    <mergeCell ref="A53:B53"/>
    <mergeCell ref="A51:B51"/>
    <mergeCell ref="A52:B52"/>
    <mergeCell ref="A21:B21"/>
    <mergeCell ref="A26:B26"/>
    <mergeCell ref="A37:B37"/>
    <mergeCell ref="A32:B32"/>
    <mergeCell ref="A3:I3"/>
    <mergeCell ref="A7:B7"/>
    <mergeCell ref="A6:E6"/>
    <mergeCell ref="F6:J6"/>
    <mergeCell ref="F36:G36"/>
    <mergeCell ref="F37:G37"/>
    <mergeCell ref="A36:B36"/>
    <mergeCell ref="F38:G38"/>
    <mergeCell ref="A35:B35"/>
    <mergeCell ref="A42:B42"/>
    <mergeCell ref="A43:B43"/>
    <mergeCell ref="A48:B48"/>
  </mergeCells>
  <printOptions horizontalCentered="1"/>
  <pageMargins left="0.15748031496062992" right="0.15748031496062992" top="0.984251968503937" bottom="0.984251968503937" header="0.5118110236220472" footer="0.5118110236220472"/>
  <pageSetup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1">
      <selection activeCell="F37" sqref="F37"/>
    </sheetView>
  </sheetViews>
  <sheetFormatPr defaultColWidth="9.00390625" defaultRowHeight="12.75"/>
  <cols>
    <col min="1" max="1" width="5.375" style="742" customWidth="1"/>
    <col min="2" max="2" width="50.125" style="707" customWidth="1"/>
    <col min="3" max="3" width="9.25390625" style="426" bestFit="1" customWidth="1"/>
    <col min="4" max="4" width="9.75390625" style="426" bestFit="1" customWidth="1"/>
    <col min="5" max="5" width="9.875" style="426" customWidth="1"/>
    <col min="6" max="6" width="9.125" style="736" customWidth="1"/>
    <col min="7" max="16384" width="9.125" style="707" customWidth="1"/>
  </cols>
  <sheetData>
    <row r="1" ht="14.25" customHeight="1">
      <c r="A1" s="679" t="s">
        <v>532</v>
      </c>
    </row>
    <row r="2" spans="1:6" s="15" customFormat="1" ht="14.25" customHeight="1">
      <c r="A2" s="478"/>
      <c r="C2" s="28"/>
      <c r="D2" s="28"/>
      <c r="E2" s="28"/>
      <c r="F2" s="638"/>
    </row>
    <row r="3" spans="1:6" s="15" customFormat="1" ht="14.25" customHeight="1">
      <c r="A3" s="1416" t="s">
        <v>486</v>
      </c>
      <c r="B3" s="1217"/>
      <c r="C3" s="1217"/>
      <c r="D3" s="1217"/>
      <c r="E3" s="1217"/>
      <c r="F3" s="638"/>
    </row>
    <row r="4" spans="1:6" s="15" customFormat="1" ht="14.25" customHeight="1">
      <c r="A4" s="1416" t="s">
        <v>589</v>
      </c>
      <c r="B4" s="1217"/>
      <c r="C4" s="1217"/>
      <c r="D4" s="1217"/>
      <c r="E4" s="1217"/>
      <c r="F4" s="638"/>
    </row>
    <row r="5" spans="1:6" s="15" customFormat="1" ht="14.25" customHeight="1">
      <c r="A5" s="680"/>
      <c r="B5" s="124"/>
      <c r="C5" s="124"/>
      <c r="D5" s="124"/>
      <c r="E5" s="124"/>
      <c r="F5" s="638"/>
    </row>
    <row r="6" spans="1:6" s="15" customFormat="1" ht="14.25" customHeight="1">
      <c r="A6" s="680"/>
      <c r="B6" s="124"/>
      <c r="C6" s="124"/>
      <c r="D6" s="124"/>
      <c r="E6" s="124"/>
      <c r="F6" s="638"/>
    </row>
    <row r="7" spans="1:6" s="15" customFormat="1" ht="14.25" customHeight="1" thickBot="1">
      <c r="A7" s="478"/>
      <c r="C7" s="28"/>
      <c r="D7" s="28"/>
      <c r="E7" s="684" t="s">
        <v>63</v>
      </c>
      <c r="F7" s="638"/>
    </row>
    <row r="8" spans="1:5" s="638" customFormat="1" ht="14.25" customHeight="1" thickTop="1">
      <c r="A8" s="708" t="s">
        <v>534</v>
      </c>
      <c r="B8" s="709" t="s">
        <v>1189</v>
      </c>
      <c r="C8" s="710" t="s">
        <v>860</v>
      </c>
      <c r="D8" s="710" t="s">
        <v>467</v>
      </c>
      <c r="E8" s="717" t="s">
        <v>374</v>
      </c>
    </row>
    <row r="9" spans="1:5" s="638" customFormat="1" ht="14.25" customHeight="1" thickBot="1">
      <c r="A9" s="711" t="s">
        <v>535</v>
      </c>
      <c r="B9" s="712"/>
      <c r="C9" s="713" t="s">
        <v>536</v>
      </c>
      <c r="D9" s="713" t="s">
        <v>536</v>
      </c>
      <c r="E9" s="718"/>
    </row>
    <row r="10" spans="1:6" s="15" customFormat="1" ht="13.5" customHeight="1" thickTop="1">
      <c r="A10" s="714">
        <v>1</v>
      </c>
      <c r="B10" s="692" t="s">
        <v>838</v>
      </c>
      <c r="C10" s="599">
        <v>1442436</v>
      </c>
      <c r="D10" s="599">
        <v>1507634</v>
      </c>
      <c r="E10" s="719">
        <v>1497842</v>
      </c>
      <c r="F10" s="638"/>
    </row>
    <row r="11" spans="1:6" s="15" customFormat="1" ht="14.25" customHeight="1">
      <c r="A11" s="715">
        <v>2</v>
      </c>
      <c r="B11" s="403" t="s">
        <v>537</v>
      </c>
      <c r="C11" s="40">
        <v>483999</v>
      </c>
      <c r="D11" s="40">
        <v>504233</v>
      </c>
      <c r="E11" s="694">
        <v>499417</v>
      </c>
      <c r="F11" s="638"/>
    </row>
    <row r="12" spans="1:6" s="15" customFormat="1" ht="14.25" customHeight="1">
      <c r="A12" s="715">
        <v>3</v>
      </c>
      <c r="B12" s="403" t="s">
        <v>284</v>
      </c>
      <c r="C12" s="40">
        <v>960771</v>
      </c>
      <c r="D12" s="40">
        <v>1012842</v>
      </c>
      <c r="E12" s="694">
        <v>990139</v>
      </c>
      <c r="F12" s="638"/>
    </row>
    <row r="13" spans="1:6" s="15" customFormat="1" ht="14.25" customHeight="1">
      <c r="A13" s="715">
        <v>4</v>
      </c>
      <c r="B13" s="403" t="s">
        <v>538</v>
      </c>
      <c r="C13" s="40">
        <v>340736</v>
      </c>
      <c r="D13" s="40">
        <v>340980</v>
      </c>
      <c r="E13" s="694">
        <v>335104</v>
      </c>
      <c r="F13" s="638"/>
    </row>
    <row r="14" spans="1:6" s="15" customFormat="1" ht="14.25" customHeight="1">
      <c r="A14" s="715">
        <v>5</v>
      </c>
      <c r="B14" s="403" t="s">
        <v>539</v>
      </c>
      <c r="C14" s="40">
        <v>16136</v>
      </c>
      <c r="D14" s="40">
        <v>20296</v>
      </c>
      <c r="E14" s="694">
        <v>19091</v>
      </c>
      <c r="F14" s="638"/>
    </row>
    <row r="15" spans="1:6" s="15" customFormat="1" ht="14.25" customHeight="1">
      <c r="A15" s="715">
        <v>6</v>
      </c>
      <c r="B15" s="403" t="s">
        <v>989</v>
      </c>
      <c r="C15" s="40">
        <v>39000</v>
      </c>
      <c r="D15" s="40">
        <v>56295</v>
      </c>
      <c r="E15" s="694">
        <v>48682</v>
      </c>
      <c r="F15" s="638"/>
    </row>
    <row r="16" spans="1:6" s="15" customFormat="1" ht="14.25" customHeight="1">
      <c r="A16" s="715">
        <v>7</v>
      </c>
      <c r="B16" s="403" t="s">
        <v>70</v>
      </c>
      <c r="C16" s="40">
        <v>766542</v>
      </c>
      <c r="D16" s="40">
        <v>849281</v>
      </c>
      <c r="E16" s="694">
        <v>797134</v>
      </c>
      <c r="F16" s="638"/>
    </row>
    <row r="17" spans="1:6" s="15" customFormat="1" ht="14.25" customHeight="1">
      <c r="A17" s="1119">
        <v>8</v>
      </c>
      <c r="B17" s="407" t="s">
        <v>1173</v>
      </c>
      <c r="C17" s="46">
        <f>SUM(C10:C16)</f>
        <v>4049620</v>
      </c>
      <c r="D17" s="46">
        <f>SUM(D10:D16)</f>
        <v>4291561</v>
      </c>
      <c r="E17" s="408">
        <f>SUM(E10:E16)</f>
        <v>4187409</v>
      </c>
      <c r="F17" s="638"/>
    </row>
    <row r="18" spans="1:6" s="15" customFormat="1" ht="14.25" customHeight="1">
      <c r="A18" s="715">
        <v>9</v>
      </c>
      <c r="B18" s="403" t="s">
        <v>540</v>
      </c>
      <c r="C18" s="40">
        <v>27155</v>
      </c>
      <c r="D18" s="40">
        <v>640174</v>
      </c>
      <c r="E18" s="694">
        <v>638374</v>
      </c>
      <c r="F18" s="638"/>
    </row>
    <row r="19" spans="1:6" s="15" customFormat="1" ht="14.25" customHeight="1">
      <c r="A19" s="715">
        <v>10</v>
      </c>
      <c r="B19" s="403" t="s">
        <v>541</v>
      </c>
      <c r="C19" s="403"/>
      <c r="D19" s="40"/>
      <c r="E19" s="694"/>
      <c r="F19" s="638"/>
    </row>
    <row r="20" spans="1:6" s="15" customFormat="1" ht="14.25" customHeight="1">
      <c r="A20" s="1119">
        <v>11</v>
      </c>
      <c r="B20" s="407" t="s">
        <v>1174</v>
      </c>
      <c r="C20" s="46">
        <f>SUM(C18:C19)</f>
        <v>27155</v>
      </c>
      <c r="D20" s="46">
        <f>SUM(D18:D19)</f>
        <v>640174</v>
      </c>
      <c r="E20" s="408">
        <f>SUM(E18:E19)</f>
        <v>638374</v>
      </c>
      <c r="F20" s="638"/>
    </row>
    <row r="21" spans="1:6" s="15" customFormat="1" ht="14.25" customHeight="1">
      <c r="A21" s="1119">
        <v>12</v>
      </c>
      <c r="B21" s="737" t="s">
        <v>1175</v>
      </c>
      <c r="C21" s="46">
        <f>SUM(C17+C20)</f>
        <v>4076775</v>
      </c>
      <c r="D21" s="46">
        <f>SUM(D17+D20)</f>
        <v>4931735</v>
      </c>
      <c r="E21" s="408">
        <f>SUM(E17+E20)</f>
        <v>4825783</v>
      </c>
      <c r="F21" s="638"/>
    </row>
    <row r="22" spans="1:6" s="15" customFormat="1" ht="14.25" customHeight="1">
      <c r="A22" s="715">
        <v>13</v>
      </c>
      <c r="B22" s="403" t="s">
        <v>579</v>
      </c>
      <c r="C22" s="40">
        <v>171520</v>
      </c>
      <c r="D22" s="40">
        <v>171121</v>
      </c>
      <c r="E22" s="694"/>
      <c r="F22" s="638"/>
    </row>
    <row r="23" spans="1:6" s="15" customFormat="1" ht="14.25" customHeight="1">
      <c r="A23" s="715">
        <v>14</v>
      </c>
      <c r="B23" s="403" t="s">
        <v>580</v>
      </c>
      <c r="C23" s="40"/>
      <c r="D23" s="40"/>
      <c r="E23" s="694">
        <v>3655</v>
      </c>
      <c r="F23" s="638"/>
    </row>
    <row r="24" spans="1:5" s="638" customFormat="1" ht="14.25" customHeight="1">
      <c r="A24" s="715">
        <v>15</v>
      </c>
      <c r="B24" s="738" t="s">
        <v>1176</v>
      </c>
      <c r="C24" s="739">
        <f>SUM(C21+C22+C23)</f>
        <v>4248295</v>
      </c>
      <c r="D24" s="739">
        <f>SUM(D21+D22+D23)</f>
        <v>5102856</v>
      </c>
      <c r="E24" s="740">
        <f>SUM(E21+E22+E23)</f>
        <v>4829438</v>
      </c>
    </row>
    <row r="25" spans="1:6" s="15" customFormat="1" ht="14.25" customHeight="1">
      <c r="A25" s="715">
        <v>16</v>
      </c>
      <c r="B25" s="403" t="s">
        <v>581</v>
      </c>
      <c r="C25" s="40">
        <v>216406</v>
      </c>
      <c r="D25" s="40">
        <v>299164</v>
      </c>
      <c r="E25" s="694">
        <v>282255</v>
      </c>
      <c r="F25" s="638"/>
    </row>
    <row r="26" spans="1:6" s="15" customFormat="1" ht="14.25" customHeight="1">
      <c r="A26" s="715">
        <v>17</v>
      </c>
      <c r="B26" s="403" t="s">
        <v>582</v>
      </c>
      <c r="C26" s="40">
        <v>1447950</v>
      </c>
      <c r="D26" s="40">
        <v>1466650</v>
      </c>
      <c r="E26" s="694">
        <v>1504199</v>
      </c>
      <c r="F26" s="638"/>
    </row>
    <row r="27" spans="1:6" s="15" customFormat="1" ht="14.25" customHeight="1">
      <c r="A27" s="715">
        <v>18</v>
      </c>
      <c r="B27" s="403" t="s">
        <v>583</v>
      </c>
      <c r="C27" s="40">
        <v>123775</v>
      </c>
      <c r="D27" s="40">
        <v>200492</v>
      </c>
      <c r="E27" s="694">
        <v>195891</v>
      </c>
      <c r="F27" s="638"/>
    </row>
    <row r="28" spans="1:6" s="15" customFormat="1" ht="14.25" customHeight="1">
      <c r="A28" s="715">
        <v>19</v>
      </c>
      <c r="B28" s="403" t="s">
        <v>587</v>
      </c>
      <c r="C28" s="40">
        <v>2775</v>
      </c>
      <c r="D28" s="40">
        <v>61773</v>
      </c>
      <c r="E28" s="694">
        <v>54290</v>
      </c>
      <c r="F28" s="638"/>
    </row>
    <row r="29" spans="1:6" s="15" customFormat="1" ht="14.25" customHeight="1">
      <c r="A29" s="715">
        <v>20</v>
      </c>
      <c r="B29" s="403" t="s">
        <v>285</v>
      </c>
      <c r="C29" s="40">
        <v>2119846</v>
      </c>
      <c r="D29" s="40">
        <v>2175520</v>
      </c>
      <c r="E29" s="694">
        <v>2262811</v>
      </c>
      <c r="F29" s="638"/>
    </row>
    <row r="30" spans="1:6" s="15" customFormat="1" ht="14.25" customHeight="1">
      <c r="A30" s="715">
        <v>21</v>
      </c>
      <c r="B30" s="403" t="s">
        <v>588</v>
      </c>
      <c r="C30" s="40">
        <v>917945</v>
      </c>
      <c r="D30" s="40">
        <v>1006820</v>
      </c>
      <c r="E30" s="694">
        <v>1006182</v>
      </c>
      <c r="F30" s="638"/>
    </row>
    <row r="31" spans="1:6" s="15" customFormat="1" ht="14.25" customHeight="1">
      <c r="A31" s="1119">
        <v>22</v>
      </c>
      <c r="B31" s="407" t="s">
        <v>1177</v>
      </c>
      <c r="C31" s="46">
        <f>SUM(C25+C26+C27+C29)</f>
        <v>3907977</v>
      </c>
      <c r="D31" s="46">
        <f>SUM(D25+D26+D27+D29)</f>
        <v>4141826</v>
      </c>
      <c r="E31" s="408">
        <f>SUM(E25+E26+E27+E29)</f>
        <v>4245156</v>
      </c>
      <c r="F31" s="638"/>
    </row>
    <row r="32" spans="1:6" s="15" customFormat="1" ht="14.25" customHeight="1">
      <c r="A32" s="715">
        <v>23</v>
      </c>
      <c r="B32" s="403" t="s">
        <v>584</v>
      </c>
      <c r="C32" s="40">
        <v>322318</v>
      </c>
      <c r="D32" s="40">
        <v>893837</v>
      </c>
      <c r="E32" s="694">
        <v>680470</v>
      </c>
      <c r="F32" s="638"/>
    </row>
    <row r="33" spans="1:6" s="15" customFormat="1" ht="14.25" customHeight="1">
      <c r="A33" s="715">
        <v>24</v>
      </c>
      <c r="B33" s="403" t="s">
        <v>585</v>
      </c>
      <c r="C33" s="40"/>
      <c r="D33" s="40"/>
      <c r="E33" s="694"/>
      <c r="F33" s="638"/>
    </row>
    <row r="34" spans="1:6" s="15" customFormat="1" ht="14.25" customHeight="1">
      <c r="A34" s="1119">
        <v>25</v>
      </c>
      <c r="B34" s="407" t="s">
        <v>1178</v>
      </c>
      <c r="C34" s="46">
        <f>SUM(C32:C33)</f>
        <v>322318</v>
      </c>
      <c r="D34" s="46">
        <f>SUM(D32:D33)</f>
        <v>893837</v>
      </c>
      <c r="E34" s="408">
        <f>SUM(E32:E33)</f>
        <v>680470</v>
      </c>
      <c r="F34" s="638"/>
    </row>
    <row r="35" spans="1:5" s="638" customFormat="1" ht="14.25" customHeight="1">
      <c r="A35" s="715">
        <v>26</v>
      </c>
      <c r="B35" s="738" t="s">
        <v>1179</v>
      </c>
      <c r="C35" s="739">
        <f>SUM(C31+C34)</f>
        <v>4230295</v>
      </c>
      <c r="D35" s="739">
        <f>SUM(D31+D34)</f>
        <v>5035663</v>
      </c>
      <c r="E35" s="740">
        <f>SUM(E31+E34)</f>
        <v>4925626</v>
      </c>
    </row>
    <row r="36" spans="1:6" s="15" customFormat="1" ht="14.25" customHeight="1">
      <c r="A36" s="715">
        <v>27</v>
      </c>
      <c r="B36" s="403" t="s">
        <v>586</v>
      </c>
      <c r="C36" s="40">
        <v>18000</v>
      </c>
      <c r="D36" s="40">
        <v>67193</v>
      </c>
      <c r="E36" s="694">
        <v>80602</v>
      </c>
      <c r="F36" s="638"/>
    </row>
    <row r="37" spans="1:6" s="15" customFormat="1" ht="14.25" customHeight="1">
      <c r="A37" s="715">
        <v>28</v>
      </c>
      <c r="B37" s="403" t="s">
        <v>1180</v>
      </c>
      <c r="C37" s="40"/>
      <c r="D37" s="40"/>
      <c r="E37" s="694">
        <v>17952</v>
      </c>
      <c r="F37" s="638"/>
    </row>
    <row r="38" spans="1:5" s="638" customFormat="1" ht="14.25" customHeight="1">
      <c r="A38" s="1120">
        <v>29</v>
      </c>
      <c r="B38" s="743" t="s">
        <v>1181</v>
      </c>
      <c r="C38" s="744">
        <f>SUM(C35:C37)</f>
        <v>4248295</v>
      </c>
      <c r="D38" s="744">
        <f>SUM(D35:D37)</f>
        <v>5102856</v>
      </c>
      <c r="E38" s="740">
        <f>SUM(E35:E37)</f>
        <v>5024180</v>
      </c>
    </row>
    <row r="39" spans="1:8" s="15" customFormat="1" ht="12.75">
      <c r="A39" s="1119">
        <v>30</v>
      </c>
      <c r="B39" s="407" t="s">
        <v>1182</v>
      </c>
      <c r="C39" s="46">
        <f>C31+C36-C17-C22</f>
        <v>-295163</v>
      </c>
      <c r="D39" s="46">
        <f>D31+D36-D17-D22</f>
        <v>-253663</v>
      </c>
      <c r="E39" s="408">
        <f>E31+E36-E17-E22</f>
        <v>138349</v>
      </c>
      <c r="F39" s="741"/>
      <c r="G39" s="28"/>
      <c r="H39" s="28"/>
    </row>
    <row r="40" spans="1:8" s="15" customFormat="1" ht="12.75">
      <c r="A40" s="1119">
        <v>31</v>
      </c>
      <c r="B40" s="407" t="s">
        <v>1183</v>
      </c>
      <c r="C40" s="46">
        <f>C34-C20</f>
        <v>295163</v>
      </c>
      <c r="D40" s="46">
        <f>D34-D20</f>
        <v>253663</v>
      </c>
      <c r="E40" s="408">
        <f>E34-E20</f>
        <v>42096</v>
      </c>
      <c r="F40" s="741"/>
      <c r="G40" s="28"/>
      <c r="H40" s="28"/>
    </row>
    <row r="41" spans="1:8" s="15" customFormat="1" ht="13.5" thickBot="1">
      <c r="A41" s="1121">
        <v>32</v>
      </c>
      <c r="B41" s="1122" t="s">
        <v>1184</v>
      </c>
      <c r="C41" s="56">
        <f>C37-C23</f>
        <v>0</v>
      </c>
      <c r="D41" s="56">
        <f>D37-D23</f>
        <v>0</v>
      </c>
      <c r="E41" s="457">
        <f>E37-E23</f>
        <v>14297</v>
      </c>
      <c r="F41" s="741"/>
      <c r="G41" s="28"/>
      <c r="H41" s="28"/>
    </row>
    <row r="42" spans="3:8" s="15" customFormat="1" ht="13.5" thickTop="1">
      <c r="C42" s="28"/>
      <c r="D42" s="28"/>
      <c r="E42" s="28"/>
      <c r="F42" s="741"/>
      <c r="G42" s="28"/>
      <c r="H42" s="28"/>
    </row>
    <row r="43" spans="3:8" s="15" customFormat="1" ht="12.75">
      <c r="C43" s="28"/>
      <c r="D43" s="28"/>
      <c r="F43" s="741"/>
      <c r="G43" s="28"/>
      <c r="H43" s="28"/>
    </row>
    <row r="44" spans="3:8" s="15" customFormat="1" ht="12.75">
      <c r="C44" s="741"/>
      <c r="D44" s="28"/>
      <c r="F44" s="741"/>
      <c r="G44" s="741"/>
      <c r="H44" s="28"/>
    </row>
    <row r="45" spans="3:8" s="15" customFormat="1" ht="12.75">
      <c r="C45" s="741"/>
      <c r="D45" s="28"/>
      <c r="F45" s="741"/>
      <c r="G45" s="741"/>
      <c r="H45" s="28"/>
    </row>
    <row r="46" spans="3:8" s="15" customFormat="1" ht="12.75">
      <c r="C46" s="741"/>
      <c r="D46" s="28"/>
      <c r="F46" s="741"/>
      <c r="G46" s="741"/>
      <c r="H46" s="28"/>
    </row>
    <row r="47" spans="1:6" s="15" customFormat="1" ht="12.75">
      <c r="A47" s="478"/>
      <c r="C47" s="28"/>
      <c r="D47" s="28"/>
      <c r="E47" s="28"/>
      <c r="F47" s="638"/>
    </row>
    <row r="48" spans="1:6" s="15" customFormat="1" ht="12.75">
      <c r="A48" s="478"/>
      <c r="C48" s="28"/>
      <c r="D48" s="28"/>
      <c r="E48" s="28"/>
      <c r="F48" s="638"/>
    </row>
    <row r="49" spans="1:6" s="15" customFormat="1" ht="12.75">
      <c r="A49" s="478"/>
      <c r="C49" s="28"/>
      <c r="D49" s="28"/>
      <c r="E49" s="28"/>
      <c r="F49" s="638"/>
    </row>
    <row r="50" spans="1:6" s="15" customFormat="1" ht="12.75">
      <c r="A50" s="478"/>
      <c r="C50" s="28"/>
      <c r="D50" s="28"/>
      <c r="E50" s="28"/>
      <c r="F50" s="638"/>
    </row>
    <row r="51" spans="1:6" s="15" customFormat="1" ht="12.75">
      <c r="A51" s="478"/>
      <c r="C51" s="28"/>
      <c r="D51" s="28"/>
      <c r="E51" s="28"/>
      <c r="F51" s="638"/>
    </row>
    <row r="52" spans="1:6" s="15" customFormat="1" ht="12.75">
      <c r="A52" s="478"/>
      <c r="C52" s="28"/>
      <c r="D52" s="28"/>
      <c r="E52" s="28"/>
      <c r="F52" s="638"/>
    </row>
    <row r="53" spans="1:6" s="15" customFormat="1" ht="12.75">
      <c r="A53" s="478"/>
      <c r="C53" s="28"/>
      <c r="D53" s="28"/>
      <c r="E53" s="28"/>
      <c r="F53" s="638"/>
    </row>
    <row r="54" spans="1:6" s="15" customFormat="1" ht="12.75">
      <c r="A54" s="478"/>
      <c r="C54" s="28"/>
      <c r="D54" s="28"/>
      <c r="E54" s="28"/>
      <c r="F54" s="638"/>
    </row>
    <row r="55" spans="1:6" s="15" customFormat="1" ht="12.75">
      <c r="A55" s="478"/>
      <c r="C55" s="28"/>
      <c r="D55" s="28"/>
      <c r="E55" s="28"/>
      <c r="F55" s="638"/>
    </row>
    <row r="56" spans="1:6" s="15" customFormat="1" ht="12.75">
      <c r="A56" s="478"/>
      <c r="C56" s="28"/>
      <c r="D56" s="28"/>
      <c r="E56" s="28"/>
      <c r="F56" s="638"/>
    </row>
    <row r="57" spans="1:6" s="15" customFormat="1" ht="12.75">
      <c r="A57" s="478"/>
      <c r="C57" s="28"/>
      <c r="D57" s="28"/>
      <c r="E57" s="28"/>
      <c r="F57" s="638"/>
    </row>
    <row r="58" spans="1:6" s="15" customFormat="1" ht="12.75">
      <c r="A58" s="478"/>
      <c r="C58" s="28"/>
      <c r="D58" s="28"/>
      <c r="E58" s="28"/>
      <c r="F58" s="638"/>
    </row>
    <row r="59" spans="1:6" s="15" customFormat="1" ht="12.75">
      <c r="A59" s="478"/>
      <c r="C59" s="28"/>
      <c r="D59" s="28"/>
      <c r="E59" s="28"/>
      <c r="F59" s="638"/>
    </row>
    <row r="60" spans="1:6" s="15" customFormat="1" ht="12.75">
      <c r="A60" s="478"/>
      <c r="C60" s="28"/>
      <c r="D60" s="28"/>
      <c r="E60" s="28"/>
      <c r="F60" s="638"/>
    </row>
    <row r="61" spans="1:6" s="15" customFormat="1" ht="12.75">
      <c r="A61" s="478"/>
      <c r="C61" s="28"/>
      <c r="D61" s="28"/>
      <c r="E61" s="28"/>
      <c r="F61" s="638"/>
    </row>
  </sheetData>
  <mergeCells count="2"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7" sqref="B7"/>
    </sheetView>
  </sheetViews>
  <sheetFormatPr defaultColWidth="9.00390625" defaultRowHeight="12.75"/>
  <cols>
    <col min="1" max="1" width="3.25390625" style="15" customWidth="1"/>
    <col min="2" max="2" width="42.875" style="15" customWidth="1"/>
    <col min="3" max="3" width="12.625" style="741" customWidth="1"/>
    <col min="4" max="4" width="11.25390625" style="741" customWidth="1"/>
    <col min="5" max="5" width="11.875" style="741" customWidth="1"/>
    <col min="6" max="7" width="11.375" style="741" customWidth="1"/>
    <col min="8" max="8" width="13.25390625" style="741" customWidth="1"/>
    <col min="9" max="16384" width="9.125" style="15" customWidth="1"/>
  </cols>
  <sheetData>
    <row r="1" ht="14.25" customHeight="1">
      <c r="B1" s="679" t="s">
        <v>590</v>
      </c>
    </row>
    <row r="2" ht="14.25" customHeight="1"/>
    <row r="3" spans="1:8" ht="14.25" customHeight="1">
      <c r="A3" s="1416" t="s">
        <v>591</v>
      </c>
      <c r="B3" s="1239"/>
      <c r="C3" s="1239"/>
      <c r="D3" s="1239"/>
      <c r="E3" s="1239"/>
      <c r="F3" s="1239"/>
      <c r="G3" s="1239"/>
      <c r="H3" s="1239"/>
    </row>
    <row r="4" spans="1:8" ht="14.25" customHeight="1">
      <c r="A4" s="1416" t="s">
        <v>610</v>
      </c>
      <c r="B4" s="1239"/>
      <c r="C4" s="1239"/>
      <c r="D4" s="1239"/>
      <c r="E4" s="1239"/>
      <c r="F4" s="1239"/>
      <c r="G4" s="1239"/>
      <c r="H4" s="1239"/>
    </row>
    <row r="5" spans="1:8" ht="14.25" customHeight="1">
      <c r="A5" s="680"/>
      <c r="B5" s="3"/>
      <c r="C5" s="3"/>
      <c r="D5" s="3"/>
      <c r="E5" s="3"/>
      <c r="F5" s="3"/>
      <c r="G5" s="3"/>
      <c r="H5" s="3"/>
    </row>
    <row r="6" spans="1:8" ht="14.25" customHeight="1">
      <c r="A6" s="680"/>
      <c r="B6" s="3"/>
      <c r="C6" s="3"/>
      <c r="D6" s="3"/>
      <c r="E6" s="3"/>
      <c r="F6" s="3"/>
      <c r="G6" s="3"/>
      <c r="H6" s="3"/>
    </row>
    <row r="7" spans="2:8" ht="14.25" customHeight="1" thickBot="1">
      <c r="B7" s="745"/>
      <c r="C7" s="746"/>
      <c r="D7" s="683"/>
      <c r="E7" s="683"/>
      <c r="F7" s="683"/>
      <c r="G7" s="746"/>
      <c r="H7" s="31" t="s">
        <v>63</v>
      </c>
    </row>
    <row r="8" spans="1:8" s="751" customFormat="1" ht="55.5" customHeight="1" thickBot="1" thickTop="1">
      <c r="A8" s="747"/>
      <c r="B8" s="748" t="s">
        <v>1189</v>
      </c>
      <c r="C8" s="749" t="s">
        <v>488</v>
      </c>
      <c r="D8" s="749" t="s">
        <v>592</v>
      </c>
      <c r="E8" s="749" t="s">
        <v>593</v>
      </c>
      <c r="F8" s="749" t="s">
        <v>594</v>
      </c>
      <c r="G8" s="749" t="s">
        <v>595</v>
      </c>
      <c r="H8" s="750" t="s">
        <v>596</v>
      </c>
    </row>
    <row r="9" spans="1:8" ht="25.5" customHeight="1" thickTop="1">
      <c r="A9" s="752" t="s">
        <v>331</v>
      </c>
      <c r="B9" s="753" t="s">
        <v>380</v>
      </c>
      <c r="C9" s="754">
        <v>102241</v>
      </c>
      <c r="D9" s="754"/>
      <c r="E9" s="754">
        <v>102241</v>
      </c>
      <c r="F9" s="754">
        <v>216381</v>
      </c>
      <c r="G9" s="754"/>
      <c r="H9" s="755">
        <v>216381</v>
      </c>
    </row>
    <row r="10" spans="1:8" ht="25.5" customHeight="1">
      <c r="A10" s="752" t="s">
        <v>349</v>
      </c>
      <c r="B10" s="756" t="s">
        <v>597</v>
      </c>
      <c r="C10" s="754">
        <v>-35223</v>
      </c>
      <c r="D10" s="754"/>
      <c r="E10" s="754">
        <v>-35223</v>
      </c>
      <c r="F10" s="754">
        <v>-49520</v>
      </c>
      <c r="G10" s="754"/>
      <c r="H10" s="757">
        <v>-49520</v>
      </c>
    </row>
    <row r="11" spans="1:8" ht="25.5" customHeight="1">
      <c r="A11" s="752" t="s">
        <v>351</v>
      </c>
      <c r="B11" s="753" t="s">
        <v>598</v>
      </c>
      <c r="C11" s="754"/>
      <c r="D11" s="754"/>
      <c r="E11" s="754"/>
      <c r="F11" s="754"/>
      <c r="G11" s="754"/>
      <c r="H11" s="757"/>
    </row>
    <row r="12" spans="1:8" ht="25.5" customHeight="1">
      <c r="A12" s="752" t="s">
        <v>353</v>
      </c>
      <c r="B12" s="753" t="s">
        <v>599</v>
      </c>
      <c r="C12" s="754"/>
      <c r="D12" s="754"/>
      <c r="E12" s="754"/>
      <c r="F12" s="754"/>
      <c r="G12" s="754"/>
      <c r="H12" s="757"/>
    </row>
    <row r="13" spans="1:8" ht="25.5" customHeight="1">
      <c r="A13" s="752" t="s">
        <v>355</v>
      </c>
      <c r="B13" s="758" t="s">
        <v>600</v>
      </c>
      <c r="C13" s="765">
        <f>SUM(C9:C12)</f>
        <v>67018</v>
      </c>
      <c r="D13" s="765"/>
      <c r="E13" s="765">
        <f>SUM(E9:E12)</f>
        <v>67018</v>
      </c>
      <c r="F13" s="765">
        <f>SUM(F9:F12)</f>
        <v>166861</v>
      </c>
      <c r="G13" s="765"/>
      <c r="H13" s="766">
        <f>SUM(H9:H12)</f>
        <v>166861</v>
      </c>
    </row>
    <row r="14" spans="1:8" ht="25.5" customHeight="1">
      <c r="A14" s="752" t="s">
        <v>357</v>
      </c>
      <c r="B14" s="753" t="s">
        <v>601</v>
      </c>
      <c r="C14" s="754">
        <v>99</v>
      </c>
      <c r="D14" s="754"/>
      <c r="E14" s="754">
        <v>99</v>
      </c>
      <c r="F14" s="754">
        <v>501</v>
      </c>
      <c r="G14" s="754"/>
      <c r="H14" s="757">
        <v>501</v>
      </c>
    </row>
    <row r="15" spans="1:8" ht="25.5" customHeight="1">
      <c r="A15" s="752" t="s">
        <v>602</v>
      </c>
      <c r="B15" s="753" t="s">
        <v>603</v>
      </c>
      <c r="C15" s="754"/>
      <c r="D15" s="754"/>
      <c r="E15" s="754"/>
      <c r="F15" s="754"/>
      <c r="G15" s="754"/>
      <c r="H15" s="757"/>
    </row>
    <row r="16" spans="1:8" ht="25.5" customHeight="1">
      <c r="A16" s="752" t="s">
        <v>604</v>
      </c>
      <c r="B16" s="756" t="s">
        <v>605</v>
      </c>
      <c r="C16" s="754"/>
      <c r="D16" s="754"/>
      <c r="E16" s="754"/>
      <c r="F16" s="754"/>
      <c r="G16" s="754"/>
      <c r="H16" s="757"/>
    </row>
    <row r="17" spans="1:8" ht="25.5" customHeight="1">
      <c r="A17" s="752" t="s">
        <v>606</v>
      </c>
      <c r="B17" s="756" t="s">
        <v>607</v>
      </c>
      <c r="C17" s="754"/>
      <c r="D17" s="754"/>
      <c r="E17" s="754"/>
      <c r="F17" s="754"/>
      <c r="G17" s="754"/>
      <c r="H17" s="757"/>
    </row>
    <row r="18" spans="1:8" ht="25.5" customHeight="1">
      <c r="A18" s="752" t="s">
        <v>551</v>
      </c>
      <c r="B18" s="759" t="s">
        <v>608</v>
      </c>
      <c r="C18" s="765">
        <f>SUM(C13:C17)</f>
        <v>67117</v>
      </c>
      <c r="D18" s="765"/>
      <c r="E18" s="765">
        <f>SUM(E13:E17)</f>
        <v>67117</v>
      </c>
      <c r="F18" s="765">
        <f>SUM(F13:F17)</f>
        <v>167362</v>
      </c>
      <c r="G18" s="765"/>
      <c r="H18" s="766">
        <f>SUM(H13:H17)</f>
        <v>167362</v>
      </c>
    </row>
    <row r="19" spans="1:8" ht="25.5" customHeight="1" thickBot="1">
      <c r="A19" s="760" t="s">
        <v>555</v>
      </c>
      <c r="B19" s="761" t="s">
        <v>609</v>
      </c>
      <c r="C19" s="762">
        <v>16128</v>
      </c>
      <c r="D19" s="762"/>
      <c r="E19" s="762">
        <v>16128</v>
      </c>
      <c r="F19" s="762">
        <v>11659</v>
      </c>
      <c r="G19" s="762"/>
      <c r="H19" s="763">
        <v>11659</v>
      </c>
    </row>
    <row r="20" spans="2:8" ht="14.25" customHeight="1" thickTop="1">
      <c r="B20" s="1418"/>
      <c r="C20" s="1418"/>
      <c r="D20" s="1418"/>
      <c r="E20" s="1418"/>
      <c r="F20" s="1418"/>
      <c r="G20" s="1418"/>
      <c r="H20" s="1418"/>
    </row>
    <row r="21" spans="2:8" s="764" customFormat="1" ht="14.25" customHeight="1">
      <c r="B21" s="1418"/>
      <c r="C21" s="1418"/>
      <c r="D21" s="1418"/>
      <c r="E21" s="1418"/>
      <c r="F21" s="1418"/>
      <c r="G21" s="1418"/>
      <c r="H21" s="1418"/>
    </row>
  </sheetData>
  <mergeCells count="4">
    <mergeCell ref="A3:H3"/>
    <mergeCell ref="A4:H4"/>
    <mergeCell ref="B20:H20"/>
    <mergeCell ref="B21:H2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39"/>
  <sheetViews>
    <sheetView workbookViewId="0" topLeftCell="A13">
      <selection activeCell="H15" sqref="H15"/>
    </sheetView>
  </sheetViews>
  <sheetFormatPr defaultColWidth="9.00390625" defaultRowHeight="12.75"/>
  <cols>
    <col min="1" max="1" width="45.875" style="15" customWidth="1"/>
    <col min="2" max="3" width="10.375" style="15" customWidth="1"/>
    <col min="4" max="9" width="9.75390625" style="15" customWidth="1"/>
    <col min="10" max="10" width="11.125" style="15" customWidth="1"/>
    <col min="11" max="11" width="9.00390625" style="10" customWidth="1"/>
    <col min="12" max="12" width="0" style="10" hidden="1" customWidth="1"/>
    <col min="13" max="13" width="0.12890625" style="10" customWidth="1"/>
    <col min="14" max="16384" width="9.125" style="10" customWidth="1"/>
  </cols>
  <sheetData>
    <row r="1" ht="12.75">
      <c r="A1" s="15" t="s">
        <v>107</v>
      </c>
    </row>
    <row r="2" spans="1:10" ht="11.2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8" customHeight="1">
      <c r="A3" s="1425" t="s">
        <v>1094</v>
      </c>
      <c r="B3" s="1418"/>
      <c r="C3" s="1418"/>
      <c r="D3" s="1418"/>
      <c r="E3" s="1418"/>
      <c r="F3" s="1418"/>
      <c r="G3" s="1418"/>
      <c r="H3" s="1418"/>
      <c r="I3" s="1418"/>
      <c r="J3" s="1418"/>
    </row>
    <row r="4" spans="1:10" ht="12.75" customHeight="1">
      <c r="A4" s="860"/>
      <c r="B4" s="861"/>
      <c r="C4" s="861"/>
      <c r="D4" s="861"/>
      <c r="E4" s="861"/>
      <c r="F4" s="862"/>
      <c r="G4" s="862"/>
      <c r="H4" s="862"/>
      <c r="I4" s="862"/>
      <c r="J4" s="862"/>
    </row>
    <row r="5" spans="1:10" ht="12.75" customHeight="1" thickBot="1">
      <c r="A5" s="292"/>
      <c r="B5" s="292"/>
      <c r="C5" s="292"/>
      <c r="D5" s="292"/>
      <c r="E5" s="292"/>
      <c r="F5" s="292"/>
      <c r="G5" s="292"/>
      <c r="H5" s="292"/>
      <c r="I5" s="292"/>
      <c r="J5" s="863" t="s">
        <v>738</v>
      </c>
    </row>
    <row r="6" spans="1:10" ht="12.75" customHeight="1" thickTop="1">
      <c r="A6" s="864"/>
      <c r="B6" s="865" t="s">
        <v>322</v>
      </c>
      <c r="C6" s="866" t="s">
        <v>325</v>
      </c>
      <c r="D6" s="867" t="s">
        <v>739</v>
      </c>
      <c r="E6" s="1426" t="s">
        <v>740</v>
      </c>
      <c r="F6" s="1427"/>
      <c r="G6" s="1428" t="s">
        <v>1095</v>
      </c>
      <c r="H6" s="1429"/>
      <c r="I6" s="1430" t="s">
        <v>811</v>
      </c>
      <c r="J6" s="1431"/>
    </row>
    <row r="7" spans="1:10" ht="12.75" customHeight="1">
      <c r="A7" s="868" t="s">
        <v>741</v>
      </c>
      <c r="B7" s="869" t="s">
        <v>742</v>
      </c>
      <c r="C7" s="870" t="s">
        <v>743</v>
      </c>
      <c r="D7" s="871" t="s">
        <v>744</v>
      </c>
      <c r="E7" s="1419" t="s">
        <v>745</v>
      </c>
      <c r="F7" s="1420"/>
      <c r="G7" s="1421" t="s">
        <v>1096</v>
      </c>
      <c r="H7" s="1422"/>
      <c r="I7" s="1423" t="s">
        <v>1097</v>
      </c>
      <c r="J7" s="1424"/>
    </row>
    <row r="8" spans="1:10" ht="12.75" customHeight="1">
      <c r="A8" s="872"/>
      <c r="B8" s="869"/>
      <c r="C8" s="870"/>
      <c r="D8" s="871"/>
      <c r="E8" s="870" t="s">
        <v>747</v>
      </c>
      <c r="F8" s="869" t="s">
        <v>746</v>
      </c>
      <c r="G8" s="1145" t="s">
        <v>747</v>
      </c>
      <c r="H8" s="1190" t="s">
        <v>746</v>
      </c>
      <c r="I8" s="1197" t="s">
        <v>747</v>
      </c>
      <c r="J8" s="873" t="s">
        <v>746</v>
      </c>
    </row>
    <row r="9" spans="1:10" ht="12.75" customHeight="1" thickBot="1">
      <c r="A9" s="874"/>
      <c r="B9" s="875"/>
      <c r="C9" s="876"/>
      <c r="D9" s="877"/>
      <c r="E9" s="876"/>
      <c r="F9" s="878"/>
      <c r="G9" s="1146"/>
      <c r="H9" s="1191"/>
      <c r="I9" s="878"/>
      <c r="J9" s="879"/>
    </row>
    <row r="10" spans="1:10" ht="12.75" customHeight="1" thickBot="1" thickTop="1">
      <c r="A10" s="880" t="s">
        <v>75</v>
      </c>
      <c r="B10" s="881">
        <v>110</v>
      </c>
      <c r="C10" s="881">
        <v>51685</v>
      </c>
      <c r="D10" s="882">
        <v>470</v>
      </c>
      <c r="E10" s="881">
        <v>5917</v>
      </c>
      <c r="F10" s="883">
        <v>0.1145</v>
      </c>
      <c r="G10" s="74">
        <v>22176</v>
      </c>
      <c r="H10" s="1192">
        <f>G10/C10</f>
        <v>0.4290606558962949</v>
      </c>
      <c r="I10" s="884">
        <v>23592</v>
      </c>
      <c r="J10" s="885">
        <f>I10/C10</f>
        <v>0.4564573860888072</v>
      </c>
    </row>
    <row r="11" spans="1:10" ht="12.75" customHeight="1" thickBot="1">
      <c r="A11" s="889" t="s">
        <v>76</v>
      </c>
      <c r="B11" s="1147">
        <v>80</v>
      </c>
      <c r="C11" s="1147">
        <v>33478</v>
      </c>
      <c r="D11" s="1148">
        <v>418</v>
      </c>
      <c r="E11" s="1147">
        <v>3065</v>
      </c>
      <c r="F11" s="1149">
        <v>0.0915</v>
      </c>
      <c r="G11" s="1151">
        <v>17069</v>
      </c>
      <c r="H11" s="1193">
        <f>G11/C11</f>
        <v>0.5098572196666468</v>
      </c>
      <c r="I11" s="1150">
        <v>13344</v>
      </c>
      <c r="J11" s="1186">
        <f>I11/C11</f>
        <v>0.3985901188840433</v>
      </c>
    </row>
    <row r="12" spans="1:10" ht="12.75" customHeight="1" thickBot="1">
      <c r="A12" s="890" t="s">
        <v>470</v>
      </c>
      <c r="B12" s="1152">
        <v>68</v>
      </c>
      <c r="C12" s="1152">
        <v>28143</v>
      </c>
      <c r="D12" s="1153">
        <v>414</v>
      </c>
      <c r="E12" s="1152">
        <v>2822</v>
      </c>
      <c r="F12" s="1154">
        <v>0.1002</v>
      </c>
      <c r="G12" s="1151">
        <v>13993</v>
      </c>
      <c r="H12" s="1193">
        <f aca="true" t="shared" si="0" ref="H12:H18">G12/C12</f>
        <v>0.4972106740574921</v>
      </c>
      <c r="I12" s="1157">
        <v>11328</v>
      </c>
      <c r="J12" s="1186">
        <f aca="true" t="shared" si="1" ref="J12:J19">I12/C12</f>
        <v>0.4025157232704403</v>
      </c>
    </row>
    <row r="13" spans="1:10" ht="12.75" customHeight="1" thickBot="1">
      <c r="A13" s="891" t="s">
        <v>78</v>
      </c>
      <c r="B13" s="886">
        <v>60</v>
      </c>
      <c r="C13" s="886">
        <v>27716</v>
      </c>
      <c r="D13" s="887">
        <v>462</v>
      </c>
      <c r="E13" s="886">
        <v>2403</v>
      </c>
      <c r="F13" s="1158">
        <v>0.0867</v>
      </c>
      <c r="G13" s="1151">
        <v>12583</v>
      </c>
      <c r="H13" s="1193">
        <f t="shared" si="0"/>
        <v>0.4539976908644826</v>
      </c>
      <c r="I13" s="1150">
        <v>12730</v>
      </c>
      <c r="J13" s="1186">
        <f t="shared" si="1"/>
        <v>0.45930148650598934</v>
      </c>
    </row>
    <row r="14" spans="1:10" ht="12.75" customHeight="1" thickBot="1">
      <c r="A14" s="890" t="s">
        <v>79</v>
      </c>
      <c r="B14" s="1152">
        <v>105</v>
      </c>
      <c r="C14" s="1152">
        <v>40586</v>
      </c>
      <c r="D14" s="1153">
        <v>386</v>
      </c>
      <c r="E14" s="1152">
        <v>4350</v>
      </c>
      <c r="F14" s="1154">
        <v>0.1072</v>
      </c>
      <c r="G14" s="1151">
        <v>21249</v>
      </c>
      <c r="H14" s="1193">
        <f t="shared" si="0"/>
        <v>0.523554920415907</v>
      </c>
      <c r="I14" s="1157">
        <v>14987</v>
      </c>
      <c r="J14" s="1186">
        <f t="shared" si="1"/>
        <v>0.36926526388409797</v>
      </c>
    </row>
    <row r="15" spans="1:10" ht="12.75" customHeight="1" thickBot="1">
      <c r="A15" s="890" t="s">
        <v>80</v>
      </c>
      <c r="B15" s="1152">
        <v>59</v>
      </c>
      <c r="C15" s="1152">
        <v>24275</v>
      </c>
      <c r="D15" s="1153">
        <v>411</v>
      </c>
      <c r="E15" s="1152">
        <v>2735</v>
      </c>
      <c r="F15" s="1154">
        <v>0.1126</v>
      </c>
      <c r="G15" s="1151">
        <v>11919</v>
      </c>
      <c r="H15" s="1193">
        <f t="shared" si="0"/>
        <v>0.4909989701338826</v>
      </c>
      <c r="I15" s="1157">
        <v>9621</v>
      </c>
      <c r="J15" s="1186">
        <f t="shared" si="1"/>
        <v>0.3963336766220391</v>
      </c>
    </row>
    <row r="16" spans="1:10" ht="12.75" customHeight="1" thickBot="1">
      <c r="A16" s="890" t="s">
        <v>81</v>
      </c>
      <c r="B16" s="1152">
        <v>69</v>
      </c>
      <c r="C16" s="1152">
        <v>39230</v>
      </c>
      <c r="D16" s="1153">
        <v>569</v>
      </c>
      <c r="E16" s="1152">
        <v>8541</v>
      </c>
      <c r="F16" s="1154">
        <v>0.2177</v>
      </c>
      <c r="G16" s="1151">
        <v>14436</v>
      </c>
      <c r="H16" s="1193">
        <f t="shared" si="0"/>
        <v>0.36798368595462655</v>
      </c>
      <c r="I16" s="1157">
        <v>16253</v>
      </c>
      <c r="J16" s="1186">
        <f t="shared" si="1"/>
        <v>0.4143002803976549</v>
      </c>
    </row>
    <row r="17" spans="1:250" s="15" customFormat="1" ht="12.75" customHeight="1" thickBot="1">
      <c r="A17" s="890" t="s">
        <v>482</v>
      </c>
      <c r="B17" s="1157">
        <v>87</v>
      </c>
      <c r="C17" s="1157">
        <v>38535</v>
      </c>
      <c r="D17" s="1153">
        <v>443</v>
      </c>
      <c r="E17" s="1152">
        <v>3642</v>
      </c>
      <c r="F17" s="1154">
        <v>0.0945</v>
      </c>
      <c r="G17" s="1151">
        <v>18256</v>
      </c>
      <c r="H17" s="1193">
        <f t="shared" si="0"/>
        <v>0.4737511353315168</v>
      </c>
      <c r="I17" s="1157">
        <v>16637</v>
      </c>
      <c r="J17" s="1186">
        <f t="shared" si="1"/>
        <v>0.43173738160114183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s="15" customFormat="1" ht="12.75" customHeight="1" thickBot="1">
      <c r="A18" s="1159" t="s">
        <v>83</v>
      </c>
      <c r="B18" s="1157">
        <v>19</v>
      </c>
      <c r="C18" s="1157">
        <v>10953</v>
      </c>
      <c r="D18" s="1153">
        <v>576</v>
      </c>
      <c r="E18" s="1152">
        <v>971</v>
      </c>
      <c r="F18" s="1154">
        <v>0.0886</v>
      </c>
      <c r="G18" s="1151">
        <v>4146</v>
      </c>
      <c r="H18" s="1193">
        <f t="shared" si="0"/>
        <v>0.3785264311147631</v>
      </c>
      <c r="I18" s="1157">
        <v>5836</v>
      </c>
      <c r="J18" s="1186">
        <f t="shared" si="1"/>
        <v>0.5328220578836849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4" s="938" customFormat="1" ht="12.75" customHeight="1" thickBot="1" thickTop="1">
      <c r="A19" s="1160" t="s">
        <v>748</v>
      </c>
      <c r="B19" s="1161">
        <f>SUM(B10:B18)</f>
        <v>657</v>
      </c>
      <c r="C19" s="1161">
        <f>SUM(C10:C18)</f>
        <v>294601</v>
      </c>
      <c r="D19" s="1162">
        <f>C19/B19</f>
        <v>448.40334855403347</v>
      </c>
      <c r="E19" s="1163">
        <f>SUM(E10:E18)</f>
        <v>34446</v>
      </c>
      <c r="F19" s="1164">
        <v>0.1169</v>
      </c>
      <c r="G19" s="1165">
        <f>SUM(G10:G18)</f>
        <v>135827</v>
      </c>
      <c r="H19" s="1194">
        <f>G19/C19</f>
        <v>0.4610541036860024</v>
      </c>
      <c r="I19" s="1161">
        <f>SUM(I10:I18)</f>
        <v>124328</v>
      </c>
      <c r="J19" s="1189">
        <f t="shared" si="1"/>
        <v>0.42202164962101285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s="938" customFormat="1" ht="12.75" customHeight="1" thickBot="1" thickTop="1">
      <c r="A20" s="1160"/>
      <c r="B20" s="1161"/>
      <c r="C20" s="1161"/>
      <c r="D20" s="1162"/>
      <c r="E20" s="1163"/>
      <c r="F20" s="1164"/>
      <c r="G20" s="1165"/>
      <c r="H20" s="1194"/>
      <c r="I20" s="1161"/>
      <c r="J20" s="118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s="938" customFormat="1" ht="12.75" customHeight="1" thickBot="1" thickTop="1">
      <c r="A21" s="893" t="s">
        <v>84</v>
      </c>
      <c r="B21" s="75">
        <v>48</v>
      </c>
      <c r="C21" s="75">
        <v>52783</v>
      </c>
      <c r="D21" s="1166">
        <f>C21/B21</f>
        <v>1099.6458333333333</v>
      </c>
      <c r="E21" s="1167">
        <v>5480</v>
      </c>
      <c r="F21" s="898">
        <v>0.1038</v>
      </c>
      <c r="G21" s="75">
        <v>17596</v>
      </c>
      <c r="H21" s="1195">
        <f>G21/C21</f>
        <v>0.33336490915635714</v>
      </c>
      <c r="I21" s="894">
        <v>29707</v>
      </c>
      <c r="J21" s="895">
        <f>I21/C21</f>
        <v>0.5628137847412993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10" s="20" customFormat="1" ht="12.75" customHeight="1" thickBot="1">
      <c r="A22" s="1160"/>
      <c r="B22" s="1165"/>
      <c r="C22" s="1165"/>
      <c r="D22" s="1168"/>
      <c r="E22" s="1169"/>
      <c r="F22" s="1170"/>
      <c r="G22" s="1165"/>
      <c r="H22" s="1193"/>
      <c r="I22" s="1161"/>
      <c r="J22" s="1188"/>
    </row>
    <row r="23" spans="1:254" s="939" customFormat="1" ht="12.75" customHeight="1" thickBot="1">
      <c r="A23" s="890" t="s">
        <v>749</v>
      </c>
      <c r="B23" s="1151">
        <v>298</v>
      </c>
      <c r="C23" s="1151">
        <v>125263</v>
      </c>
      <c r="D23" s="1171">
        <v>420</v>
      </c>
      <c r="E23" s="1172">
        <v>8615</v>
      </c>
      <c r="F23" s="1173">
        <v>0.0688</v>
      </c>
      <c r="G23" s="1151">
        <v>67663</v>
      </c>
      <c r="H23" s="1193">
        <f aca="true" t="shared" si="2" ref="H23:H28">G23/C23</f>
        <v>0.5401674876060768</v>
      </c>
      <c r="I23" s="1157">
        <v>48985</v>
      </c>
      <c r="J23" s="1187">
        <f aca="true" t="shared" si="3" ref="J23:J28">I23/C23</f>
        <v>0.391057215618339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10" ht="12.75" customHeight="1" thickBot="1">
      <c r="A24" s="890" t="s">
        <v>86</v>
      </c>
      <c r="B24" s="1151">
        <v>930</v>
      </c>
      <c r="C24" s="1151">
        <v>290080</v>
      </c>
      <c r="D24" s="1171">
        <v>312</v>
      </c>
      <c r="E24" s="1172">
        <v>28291</v>
      </c>
      <c r="F24" s="1173">
        <v>0.0975</v>
      </c>
      <c r="G24" s="1151">
        <v>204752</v>
      </c>
      <c r="H24" s="1193">
        <f t="shared" si="2"/>
        <v>0.7058466629895201</v>
      </c>
      <c r="I24" s="1157">
        <v>57037</v>
      </c>
      <c r="J24" s="1187">
        <f t="shared" si="3"/>
        <v>0.1966250689464975</v>
      </c>
    </row>
    <row r="25" spans="1:10" ht="12.75" customHeight="1" thickBot="1">
      <c r="A25" s="890" t="s">
        <v>87</v>
      </c>
      <c r="B25" s="1151">
        <v>693</v>
      </c>
      <c r="C25" s="1151">
        <v>245943</v>
      </c>
      <c r="D25" s="1171">
        <v>355</v>
      </c>
      <c r="E25" s="1172">
        <v>27815</v>
      </c>
      <c r="F25" s="1173">
        <v>0.1131</v>
      </c>
      <c r="G25" s="1151">
        <v>160795</v>
      </c>
      <c r="H25" s="1193">
        <f t="shared" si="2"/>
        <v>0.6537896992392547</v>
      </c>
      <c r="I25" s="1157">
        <v>57333</v>
      </c>
      <c r="J25" s="1187">
        <f t="shared" si="3"/>
        <v>0.23311499005867214</v>
      </c>
    </row>
    <row r="26" spans="1:10" ht="12.75" customHeight="1" thickBot="1">
      <c r="A26" s="1159" t="s">
        <v>88</v>
      </c>
      <c r="B26" s="1151">
        <v>191</v>
      </c>
      <c r="C26" s="1151">
        <v>77156</v>
      </c>
      <c r="D26" s="1171">
        <v>404</v>
      </c>
      <c r="E26" s="1172">
        <v>11451</v>
      </c>
      <c r="F26" s="1173">
        <v>0.1484</v>
      </c>
      <c r="G26" s="1151">
        <v>45203</v>
      </c>
      <c r="H26" s="1193">
        <f t="shared" si="2"/>
        <v>0.5858650007776453</v>
      </c>
      <c r="I26" s="1157">
        <v>20502</v>
      </c>
      <c r="J26" s="1187">
        <f t="shared" si="3"/>
        <v>0.2657213956140806</v>
      </c>
    </row>
    <row r="27" spans="1:10" ht="12.75" customHeight="1" thickBot="1">
      <c r="A27" s="1160" t="s">
        <v>750</v>
      </c>
      <c r="B27" s="1165">
        <f>SUM(B23:B26)</f>
        <v>2112</v>
      </c>
      <c r="C27" s="1165">
        <f>SUM(C23:C26)</f>
        <v>738442</v>
      </c>
      <c r="D27" s="1168">
        <f>C27/B27</f>
        <v>349.6410984848485</v>
      </c>
      <c r="E27" s="1169">
        <f>SUM(E23:E26)</f>
        <v>76172</v>
      </c>
      <c r="F27" s="1170">
        <v>0.1031</v>
      </c>
      <c r="G27" s="1165">
        <f>SUM(G23:G26)</f>
        <v>478413</v>
      </c>
      <c r="H27" s="1194">
        <f t="shared" si="2"/>
        <v>0.6478680790095904</v>
      </c>
      <c r="I27" s="1161">
        <f>SUM(I23:I26)</f>
        <v>183857</v>
      </c>
      <c r="J27" s="1188">
        <f t="shared" si="3"/>
        <v>0.2489796084188061</v>
      </c>
    </row>
    <row r="28" spans="1:254" s="21" customFormat="1" ht="12.75" customHeight="1" thickBot="1">
      <c r="A28" s="893" t="s">
        <v>89</v>
      </c>
      <c r="B28" s="75">
        <v>308</v>
      </c>
      <c r="C28" s="75">
        <v>57537</v>
      </c>
      <c r="D28" s="1166">
        <f>C28/B28</f>
        <v>186.80844155844156</v>
      </c>
      <c r="E28" s="1167">
        <v>2045</v>
      </c>
      <c r="F28" s="898">
        <v>0.0355</v>
      </c>
      <c r="G28" s="1165">
        <v>29713</v>
      </c>
      <c r="H28" s="1194">
        <f t="shared" si="2"/>
        <v>0.516415523923736</v>
      </c>
      <c r="I28" s="894">
        <v>25779</v>
      </c>
      <c r="J28" s="1188">
        <f t="shared" si="3"/>
        <v>0.44804212941237814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10" ht="12.75" customHeight="1" thickBot="1">
      <c r="A29" s="1160" t="s">
        <v>751</v>
      </c>
      <c r="B29" s="1165"/>
      <c r="C29" s="1151"/>
      <c r="D29" s="1174"/>
      <c r="E29" s="1175"/>
      <c r="F29" s="1173"/>
      <c r="G29" s="1151"/>
      <c r="H29" s="1193"/>
      <c r="I29" s="1157"/>
      <c r="J29" s="1187"/>
    </row>
    <row r="30" spans="1:10" ht="12.75" customHeight="1" thickBot="1">
      <c r="A30" s="892" t="s">
        <v>94</v>
      </c>
      <c r="B30" s="74"/>
      <c r="C30" s="74">
        <v>34211</v>
      </c>
      <c r="D30" s="887"/>
      <c r="E30" s="1176">
        <v>6590</v>
      </c>
      <c r="F30" s="888">
        <v>0.1926</v>
      </c>
      <c r="G30" s="1151">
        <v>12585</v>
      </c>
      <c r="H30" s="1193">
        <f>G30/C30</f>
        <v>0.3678641372657917</v>
      </c>
      <c r="I30" s="896">
        <v>15036</v>
      </c>
      <c r="J30" s="897">
        <f>I30/C30</f>
        <v>0.43950776066177544</v>
      </c>
    </row>
    <row r="31" spans="1:10" ht="12.75" customHeight="1" thickBot="1">
      <c r="A31" s="1159" t="s">
        <v>752</v>
      </c>
      <c r="B31" s="1151">
        <v>150</v>
      </c>
      <c r="C31" s="1151">
        <v>45934</v>
      </c>
      <c r="D31" s="1171">
        <v>306</v>
      </c>
      <c r="E31" s="1172">
        <v>10949</v>
      </c>
      <c r="F31" s="1173">
        <v>0.2384</v>
      </c>
      <c r="G31" s="1151">
        <v>31720</v>
      </c>
      <c r="H31" s="1193">
        <f>G31/C31</f>
        <v>0.6905560151521749</v>
      </c>
      <c r="I31" s="1157">
        <v>3265</v>
      </c>
      <c r="J31" s="1187">
        <f>I31/C31</f>
        <v>0.07108024556973049</v>
      </c>
    </row>
    <row r="32" spans="1:10" ht="12.75" customHeight="1" thickBot="1">
      <c r="A32" s="892" t="s">
        <v>97</v>
      </c>
      <c r="B32" s="1177">
        <v>20</v>
      </c>
      <c r="C32" s="74">
        <v>15355</v>
      </c>
      <c r="D32" s="1178">
        <v>768</v>
      </c>
      <c r="E32" s="1176">
        <v>1794</v>
      </c>
      <c r="F32" s="888">
        <v>0.1168</v>
      </c>
      <c r="G32" s="1151">
        <v>7990</v>
      </c>
      <c r="H32" s="1193">
        <f>G32/C32</f>
        <v>0.520351676978183</v>
      </c>
      <c r="I32" s="896">
        <v>5571</v>
      </c>
      <c r="J32" s="1187">
        <f>I32/C32</f>
        <v>0.362813415825464</v>
      </c>
    </row>
    <row r="33" spans="1:254" s="21" customFormat="1" ht="12.75" customHeight="1" thickBot="1">
      <c r="A33" s="1160" t="s">
        <v>753</v>
      </c>
      <c r="B33" s="1165">
        <f>SUM(B30:B32)</f>
        <v>170</v>
      </c>
      <c r="C33" s="1179">
        <f>SUM(C30:C32)</f>
        <v>95500</v>
      </c>
      <c r="D33" s="1168">
        <f>C33/B33</f>
        <v>561.7647058823529</v>
      </c>
      <c r="E33" s="1180">
        <f>SUM(E30:E32)</f>
        <v>19333</v>
      </c>
      <c r="F33" s="1170">
        <v>0.2561</v>
      </c>
      <c r="G33" s="1165">
        <f>SUM(G30:G32)</f>
        <v>52295</v>
      </c>
      <c r="H33" s="1194">
        <f>G33/C33</f>
        <v>0.5475916230366492</v>
      </c>
      <c r="I33" s="1161">
        <f>SUM(I30:I32)</f>
        <v>23872</v>
      </c>
      <c r="J33" s="1188">
        <f>I33/C33</f>
        <v>0.24996858638743455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1:254" s="941" customFormat="1" ht="15.75" customHeight="1" thickBot="1" thickTop="1">
      <c r="A34" s="1181" t="s">
        <v>828</v>
      </c>
      <c r="B34" s="1182"/>
      <c r="C34" s="1182">
        <f>SUM(C19+C21+C27+C28+C33)</f>
        <v>1238863</v>
      </c>
      <c r="D34" s="1183"/>
      <c r="E34" s="1184">
        <f>SUM(E19+E21+E27+E28+E33)</f>
        <v>137476</v>
      </c>
      <c r="F34" s="1185">
        <v>0.1128</v>
      </c>
      <c r="G34" s="1182">
        <f>SUM(G19+G21+G27+G28+G33)</f>
        <v>713844</v>
      </c>
      <c r="H34" s="1196">
        <f>G34/C34</f>
        <v>0.576208991631843</v>
      </c>
      <c r="I34" s="899">
        <f>SUM(I19+I21+I27+I28+I33)</f>
        <v>387543</v>
      </c>
      <c r="J34" s="900">
        <f>I34/C34</f>
        <v>0.31282151456617885</v>
      </c>
      <c r="K34" s="940"/>
      <c r="L34" s="940"/>
      <c r="M34" s="940"/>
      <c r="N34" s="940"/>
      <c r="O34" s="940"/>
      <c r="P34" s="940"/>
      <c r="Q34" s="940"/>
      <c r="R34" s="940"/>
      <c r="S34" s="940"/>
      <c r="T34" s="940"/>
      <c r="U34" s="940"/>
      <c r="V34" s="940"/>
      <c r="W34" s="940"/>
      <c r="X34" s="940"/>
      <c r="Y34" s="940"/>
      <c r="Z34" s="940"/>
      <c r="AA34" s="940"/>
      <c r="AB34" s="940"/>
      <c r="AC34" s="940"/>
      <c r="AD34" s="940"/>
      <c r="AE34" s="940"/>
      <c r="AF34" s="940"/>
      <c r="AG34" s="940"/>
      <c r="AH34" s="940"/>
      <c r="AI34" s="940"/>
      <c r="AJ34" s="940"/>
      <c r="AK34" s="940"/>
      <c r="AL34" s="940"/>
      <c r="AM34" s="940"/>
      <c r="AN34" s="940"/>
      <c r="AO34" s="940"/>
      <c r="AP34" s="940"/>
      <c r="AQ34" s="940"/>
      <c r="AR34" s="940"/>
      <c r="AS34" s="940"/>
      <c r="AT34" s="940"/>
      <c r="AU34" s="940"/>
      <c r="AV34" s="940"/>
      <c r="AW34" s="940"/>
      <c r="AX34" s="940"/>
      <c r="AY34" s="940"/>
      <c r="AZ34" s="940"/>
      <c r="BA34" s="940"/>
      <c r="BB34" s="940"/>
      <c r="BC34" s="940"/>
      <c r="BD34" s="940"/>
      <c r="BE34" s="940"/>
      <c r="BF34" s="940"/>
      <c r="BG34" s="940"/>
      <c r="BH34" s="940"/>
      <c r="BI34" s="940"/>
      <c r="BJ34" s="940"/>
      <c r="BK34" s="940"/>
      <c r="BL34" s="940"/>
      <c r="BM34" s="940"/>
      <c r="BN34" s="940"/>
      <c r="BO34" s="940"/>
      <c r="BP34" s="940"/>
      <c r="BQ34" s="940"/>
      <c r="BR34" s="940"/>
      <c r="BS34" s="940"/>
      <c r="BT34" s="940"/>
      <c r="BU34" s="940"/>
      <c r="BV34" s="940"/>
      <c r="BW34" s="940"/>
      <c r="BX34" s="940"/>
      <c r="BY34" s="940"/>
      <c r="BZ34" s="940"/>
      <c r="CA34" s="940"/>
      <c r="CB34" s="940"/>
      <c r="CC34" s="940"/>
      <c r="CD34" s="940"/>
      <c r="CE34" s="940"/>
      <c r="CF34" s="940"/>
      <c r="CG34" s="940"/>
      <c r="CH34" s="940"/>
      <c r="CI34" s="940"/>
      <c r="CJ34" s="940"/>
      <c r="CK34" s="940"/>
      <c r="CL34" s="940"/>
      <c r="CM34" s="940"/>
      <c r="CN34" s="940"/>
      <c r="CO34" s="940"/>
      <c r="CP34" s="940"/>
      <c r="CQ34" s="940"/>
      <c r="CR34" s="940"/>
      <c r="CS34" s="940"/>
      <c r="CT34" s="940"/>
      <c r="CU34" s="940"/>
      <c r="CV34" s="940"/>
      <c r="CW34" s="940"/>
      <c r="CX34" s="940"/>
      <c r="CY34" s="940"/>
      <c r="CZ34" s="940"/>
      <c r="DA34" s="940"/>
      <c r="DB34" s="940"/>
      <c r="DC34" s="940"/>
      <c r="DD34" s="940"/>
      <c r="DE34" s="940"/>
      <c r="DF34" s="940"/>
      <c r="DG34" s="940"/>
      <c r="DH34" s="940"/>
      <c r="DI34" s="940"/>
      <c r="DJ34" s="940"/>
      <c r="DK34" s="940"/>
      <c r="DL34" s="940"/>
      <c r="DM34" s="940"/>
      <c r="DN34" s="940"/>
      <c r="DO34" s="940"/>
      <c r="DP34" s="940"/>
      <c r="DQ34" s="940"/>
      <c r="DR34" s="940"/>
      <c r="DS34" s="940"/>
      <c r="DT34" s="940"/>
      <c r="DU34" s="940"/>
      <c r="DV34" s="940"/>
      <c r="DW34" s="940"/>
      <c r="DX34" s="940"/>
      <c r="DY34" s="940"/>
      <c r="DZ34" s="940"/>
      <c r="EA34" s="940"/>
      <c r="EB34" s="940"/>
      <c r="EC34" s="940"/>
      <c r="ED34" s="940"/>
      <c r="EE34" s="940"/>
      <c r="EF34" s="940"/>
      <c r="EG34" s="940"/>
      <c r="EH34" s="940"/>
      <c r="EI34" s="940"/>
      <c r="EJ34" s="940"/>
      <c r="EK34" s="940"/>
      <c r="EL34" s="940"/>
      <c r="EM34" s="940"/>
      <c r="EN34" s="940"/>
      <c r="EO34" s="940"/>
      <c r="EP34" s="940"/>
      <c r="EQ34" s="940"/>
      <c r="ER34" s="940"/>
      <c r="ES34" s="940"/>
      <c r="ET34" s="940"/>
      <c r="EU34" s="940"/>
      <c r="EV34" s="940"/>
      <c r="EW34" s="940"/>
      <c r="EX34" s="940"/>
      <c r="EY34" s="940"/>
      <c r="EZ34" s="940"/>
      <c r="FA34" s="940"/>
      <c r="FB34" s="940"/>
      <c r="FC34" s="940"/>
      <c r="FD34" s="940"/>
      <c r="FE34" s="940"/>
      <c r="FF34" s="940"/>
      <c r="FG34" s="940"/>
      <c r="FH34" s="940"/>
      <c r="FI34" s="940"/>
      <c r="FJ34" s="940"/>
      <c r="FK34" s="940"/>
      <c r="FL34" s="940"/>
      <c r="FM34" s="940"/>
      <c r="FN34" s="940"/>
      <c r="FO34" s="940"/>
      <c r="FP34" s="940"/>
      <c r="FQ34" s="940"/>
      <c r="FR34" s="940"/>
      <c r="FS34" s="940"/>
      <c r="FT34" s="940"/>
      <c r="FU34" s="940"/>
      <c r="FV34" s="940"/>
      <c r="FW34" s="940"/>
      <c r="FX34" s="940"/>
      <c r="FY34" s="940"/>
      <c r="FZ34" s="940"/>
      <c r="GA34" s="940"/>
      <c r="GB34" s="940"/>
      <c r="GC34" s="940"/>
      <c r="GD34" s="940"/>
      <c r="GE34" s="940"/>
      <c r="GF34" s="940"/>
      <c r="GG34" s="940"/>
      <c r="GH34" s="940"/>
      <c r="GI34" s="940"/>
      <c r="GJ34" s="940"/>
      <c r="GK34" s="940"/>
      <c r="GL34" s="940"/>
      <c r="GM34" s="940"/>
      <c r="GN34" s="940"/>
      <c r="GO34" s="940"/>
      <c r="GP34" s="940"/>
      <c r="GQ34" s="940"/>
      <c r="GR34" s="940"/>
      <c r="GS34" s="940"/>
      <c r="GT34" s="940"/>
      <c r="GU34" s="940"/>
      <c r="GV34" s="940"/>
      <c r="GW34" s="940"/>
      <c r="GX34" s="940"/>
      <c r="GY34" s="940"/>
      <c r="GZ34" s="940"/>
      <c r="HA34" s="940"/>
      <c r="HB34" s="940"/>
      <c r="HC34" s="940"/>
      <c r="HD34" s="940"/>
      <c r="HE34" s="940"/>
      <c r="HF34" s="940"/>
      <c r="HG34" s="940"/>
      <c r="HH34" s="940"/>
      <c r="HI34" s="940"/>
      <c r="HJ34" s="940"/>
      <c r="HK34" s="940"/>
      <c r="HL34" s="940"/>
      <c r="HM34" s="940"/>
      <c r="HN34" s="940"/>
      <c r="HO34" s="940"/>
      <c r="HP34" s="940"/>
      <c r="HQ34" s="940"/>
      <c r="HR34" s="940"/>
      <c r="HS34" s="940"/>
      <c r="HT34" s="940"/>
      <c r="HU34" s="940"/>
      <c r="HV34" s="940"/>
      <c r="HW34" s="940"/>
      <c r="HX34" s="940"/>
      <c r="HY34" s="940"/>
      <c r="HZ34" s="940"/>
      <c r="IA34" s="940"/>
      <c r="IB34" s="940"/>
      <c r="IC34" s="940"/>
      <c r="ID34" s="940"/>
      <c r="IE34" s="940"/>
      <c r="IF34" s="940"/>
      <c r="IG34" s="940"/>
      <c r="IH34" s="940"/>
      <c r="II34" s="940"/>
      <c r="IJ34" s="940"/>
      <c r="IK34" s="940"/>
      <c r="IL34" s="940"/>
      <c r="IM34" s="940"/>
      <c r="IN34" s="940"/>
      <c r="IO34" s="940"/>
      <c r="IP34" s="940"/>
      <c r="IQ34" s="940"/>
      <c r="IR34" s="940"/>
      <c r="IS34" s="940"/>
      <c r="IT34" s="940"/>
    </row>
    <row r="35" spans="1:10" ht="12.75" customHeight="1" thickTop="1">
      <c r="A35" s="10"/>
      <c r="B35" s="901"/>
      <c r="C35" s="901"/>
      <c r="D35" s="901"/>
      <c r="E35" s="901"/>
      <c r="F35" s="902"/>
      <c r="G35" s="902"/>
      <c r="H35" s="902"/>
      <c r="I35" s="901"/>
      <c r="J35" s="902"/>
    </row>
    <row r="36" spans="1:10" ht="12.75" customHeight="1">
      <c r="A36" s="10"/>
      <c r="B36" s="901"/>
      <c r="C36" s="901"/>
      <c r="D36" s="901"/>
      <c r="E36" s="901"/>
      <c r="F36" s="902"/>
      <c r="G36" s="902"/>
      <c r="H36" s="902"/>
      <c r="I36" s="901"/>
      <c r="J36" s="902"/>
    </row>
    <row r="37" spans="2:10" ht="12.75" customHeight="1">
      <c r="B37" s="10"/>
      <c r="C37" s="10"/>
      <c r="D37" s="10"/>
      <c r="E37" s="10"/>
      <c r="F37" s="10"/>
      <c r="G37" s="10"/>
      <c r="H37" s="10"/>
      <c r="I37" s="10"/>
      <c r="J37" s="10"/>
    </row>
    <row r="38" spans="2:10" ht="12.75" customHeight="1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2.75" customHeight="1"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7">
    <mergeCell ref="E7:F7"/>
    <mergeCell ref="G7:H7"/>
    <mergeCell ref="I7:J7"/>
    <mergeCell ref="A3:J3"/>
    <mergeCell ref="E6:F6"/>
    <mergeCell ref="G6:H6"/>
    <mergeCell ref="I6:J6"/>
  </mergeCells>
  <printOptions horizontalCentered="1" verticalCentered="1"/>
  <pageMargins left="0.2362204724409449" right="0.5905511811023623" top="0.3937007874015748" bottom="0.4330708661417323" header="0.2755905511811024" footer="0.31496062992125984"/>
  <pageSetup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92"/>
  <sheetViews>
    <sheetView workbookViewId="0" topLeftCell="A65">
      <selection activeCell="B73" sqref="B73"/>
    </sheetView>
  </sheetViews>
  <sheetFormatPr defaultColWidth="9.00390625" defaultRowHeight="12.75"/>
  <cols>
    <col min="1" max="1" width="5.875" style="312" customWidth="1"/>
    <col min="2" max="2" width="12.00390625" style="312" customWidth="1"/>
    <col min="3" max="3" width="44.875" style="1080" customWidth="1"/>
    <col min="4" max="4" width="43.25390625" style="1080" customWidth="1"/>
    <col min="5" max="5" width="22.00390625" style="312" customWidth="1"/>
    <col min="6" max="6" width="11.25390625" style="312" customWidth="1"/>
    <col min="7" max="7" width="10.25390625" style="312" customWidth="1"/>
    <col min="8" max="8" width="11.25390625" style="312" customWidth="1"/>
    <col min="9" max="9" width="9.00390625" style="312" customWidth="1"/>
    <col min="10" max="10" width="8.875" style="312" customWidth="1"/>
    <col min="11" max="11" width="10.625" style="312" customWidth="1"/>
    <col min="12" max="12" width="13.00390625" style="312" customWidth="1"/>
    <col min="13" max="13" width="10.75390625" style="312" customWidth="1"/>
    <col min="14" max="14" width="8.25390625" style="312" customWidth="1"/>
    <col min="15" max="15" width="11.875" style="312" customWidth="1"/>
    <col min="16" max="16" width="11.125" style="312" bestFit="1" customWidth="1"/>
    <col min="17" max="187" width="9.125" style="1048" customWidth="1"/>
    <col min="188" max="16384" width="9.125" style="312" customWidth="1"/>
  </cols>
  <sheetData>
    <row r="1" spans="1:2" ht="12.75">
      <c r="A1" s="1451"/>
      <c r="B1" s="1451"/>
    </row>
    <row r="2" spans="1:16" ht="15.75">
      <c r="A2" s="1417" t="s">
        <v>1004</v>
      </c>
      <c r="B2" s="1417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</row>
    <row r="3" spans="1:16" ht="19.5">
      <c r="A3" s="1460" t="s">
        <v>1005</v>
      </c>
      <c r="B3" s="1460"/>
      <c r="C3" s="1461"/>
      <c r="D3" s="1461"/>
      <c r="E3" s="1461"/>
      <c r="F3" s="1461"/>
      <c r="G3" s="1461"/>
      <c r="H3" s="1461"/>
      <c r="I3" s="1461"/>
      <c r="J3" s="1461"/>
      <c r="K3" s="1461"/>
      <c r="L3" s="1461"/>
      <c r="M3" s="1461"/>
      <c r="N3" s="1461"/>
      <c r="O3" s="1461"/>
      <c r="P3" s="1461"/>
    </row>
    <row r="4" spans="1:16" ht="22.5" customHeight="1" thickBot="1">
      <c r="A4" s="18"/>
      <c r="B4" s="18"/>
      <c r="C4" s="997"/>
      <c r="D4" s="99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01" t="s">
        <v>1006</v>
      </c>
    </row>
    <row r="5" spans="1:16" ht="33" thickBot="1" thickTop="1">
      <c r="A5" s="1462" t="s">
        <v>1007</v>
      </c>
      <c r="B5" s="1465" t="s">
        <v>1008</v>
      </c>
      <c r="C5" s="1434" t="s">
        <v>1009</v>
      </c>
      <c r="D5" s="1434" t="s">
        <v>1010</v>
      </c>
      <c r="E5" s="1434" t="s">
        <v>1011</v>
      </c>
      <c r="F5" s="1434" t="s">
        <v>1012</v>
      </c>
      <c r="G5" s="1432" t="s">
        <v>1013</v>
      </c>
      <c r="H5" s="1433"/>
      <c r="I5" s="1433"/>
      <c r="J5" s="1433"/>
      <c r="K5" s="1433"/>
      <c r="L5" s="998" t="s">
        <v>1014</v>
      </c>
      <c r="M5" s="1455" t="s">
        <v>1015</v>
      </c>
      <c r="N5" s="1456"/>
      <c r="O5" s="1457"/>
      <c r="P5" s="1094" t="s">
        <v>1016</v>
      </c>
    </row>
    <row r="6" spans="1:16" ht="16.5" thickBot="1">
      <c r="A6" s="1463"/>
      <c r="B6" s="1466"/>
      <c r="C6" s="1435"/>
      <c r="D6" s="1435"/>
      <c r="E6" s="1437"/>
      <c r="F6" s="1437"/>
      <c r="G6" s="1440" t="s">
        <v>1017</v>
      </c>
      <c r="H6" s="1441"/>
      <c r="I6" s="1441"/>
      <c r="J6" s="1441"/>
      <c r="K6" s="1441"/>
      <c r="L6" s="1441"/>
      <c r="M6" s="1441"/>
      <c r="N6" s="1441"/>
      <c r="O6" s="1441"/>
      <c r="P6" s="1442"/>
    </row>
    <row r="7" spans="1:16" ht="16.5" thickBot="1">
      <c r="A7" s="1463"/>
      <c r="B7" s="1466"/>
      <c r="C7" s="1435"/>
      <c r="D7" s="1435"/>
      <c r="E7" s="1437"/>
      <c r="F7" s="1437"/>
      <c r="G7" s="1443">
        <v>2001</v>
      </c>
      <c r="H7" s="1445">
        <v>2002</v>
      </c>
      <c r="I7" s="1445">
        <v>2003</v>
      </c>
      <c r="J7" s="1445">
        <v>2004</v>
      </c>
      <c r="K7" s="1447" t="s">
        <v>565</v>
      </c>
      <c r="L7" s="1449" t="s">
        <v>1018</v>
      </c>
      <c r="M7" s="1443">
        <v>2001</v>
      </c>
      <c r="N7" s="1447">
        <v>2002</v>
      </c>
      <c r="O7" s="1458">
        <v>2003</v>
      </c>
      <c r="P7" s="1459"/>
    </row>
    <row r="8" spans="1:16" ht="16.5" thickBot="1">
      <c r="A8" s="1464"/>
      <c r="B8" s="1467"/>
      <c r="C8" s="1436"/>
      <c r="D8" s="1436"/>
      <c r="E8" s="1438"/>
      <c r="F8" s="1438"/>
      <c r="G8" s="1444"/>
      <c r="H8" s="1446"/>
      <c r="I8" s="1446"/>
      <c r="J8" s="1446"/>
      <c r="K8" s="1448"/>
      <c r="L8" s="1450"/>
      <c r="M8" s="1444"/>
      <c r="N8" s="1448"/>
      <c r="O8" s="999" t="s">
        <v>1019</v>
      </c>
      <c r="P8" s="1084" t="s">
        <v>1020</v>
      </c>
    </row>
    <row r="9" spans="1:16" ht="30" customHeight="1">
      <c r="A9" s="1000" t="s">
        <v>331</v>
      </c>
      <c r="B9" s="1001">
        <v>2001</v>
      </c>
      <c r="C9" s="1002" t="s">
        <v>1021</v>
      </c>
      <c r="D9" s="1003" t="s">
        <v>1022</v>
      </c>
      <c r="E9" s="1003" t="s">
        <v>1023</v>
      </c>
      <c r="F9" s="1004">
        <v>5000</v>
      </c>
      <c r="G9" s="1005">
        <v>5000</v>
      </c>
      <c r="H9" s="1005"/>
      <c r="I9" s="1006"/>
      <c r="J9" s="1006"/>
      <c r="K9" s="1007">
        <f>SUM(G9:J9)</f>
        <v>5000</v>
      </c>
      <c r="L9" s="1008"/>
      <c r="M9" s="1005"/>
      <c r="N9" s="1007"/>
      <c r="O9" s="1009">
        <v>5000</v>
      </c>
      <c r="P9" s="1085" t="s">
        <v>1024</v>
      </c>
    </row>
    <row r="10" spans="1:16" ht="30" customHeight="1">
      <c r="A10" s="1011" t="s">
        <v>349</v>
      </c>
      <c r="B10" s="1012">
        <v>2001</v>
      </c>
      <c r="C10" s="1013" t="s">
        <v>1025</v>
      </c>
      <c r="D10" s="1014" t="s">
        <v>1026</v>
      </c>
      <c r="E10" s="1014" t="s">
        <v>1023</v>
      </c>
      <c r="F10" s="1015">
        <v>7000</v>
      </c>
      <c r="G10" s="1016">
        <v>5000</v>
      </c>
      <c r="H10" s="1017"/>
      <c r="I10" s="1017"/>
      <c r="J10" s="1017"/>
      <c r="K10" s="1018">
        <f>SUM(G10:J10)</f>
        <v>5000</v>
      </c>
      <c r="L10" s="1019"/>
      <c r="M10" s="1016"/>
      <c r="N10" s="1018"/>
      <c r="O10" s="1020">
        <v>5000</v>
      </c>
      <c r="P10" s="1086" t="s">
        <v>1024</v>
      </c>
    </row>
    <row r="11" spans="1:16" ht="30" customHeight="1" thickBot="1">
      <c r="A11" s="1011" t="s">
        <v>351</v>
      </c>
      <c r="B11" s="1012">
        <v>2002</v>
      </c>
      <c r="C11" s="1013" t="s">
        <v>777</v>
      </c>
      <c r="D11" s="1014" t="s">
        <v>778</v>
      </c>
      <c r="E11" s="1014" t="s">
        <v>1023</v>
      </c>
      <c r="F11" s="1015">
        <v>6600</v>
      </c>
      <c r="G11" s="1016"/>
      <c r="H11" s="1017">
        <v>6600</v>
      </c>
      <c r="I11" s="1017"/>
      <c r="J11" s="1017"/>
      <c r="K11" s="1018">
        <v>6600</v>
      </c>
      <c r="L11" s="1202"/>
      <c r="M11" s="1016"/>
      <c r="N11" s="1018">
        <v>6600</v>
      </c>
      <c r="O11" s="1020"/>
      <c r="P11" s="1086"/>
    </row>
    <row r="12" spans="1:16" ht="30" customHeight="1">
      <c r="A12" s="1011" t="s">
        <v>353</v>
      </c>
      <c r="B12" s="1012">
        <v>2003</v>
      </c>
      <c r="C12" s="1013" t="s">
        <v>1027</v>
      </c>
      <c r="D12" s="1014" t="s">
        <v>1028</v>
      </c>
      <c r="E12" s="1014" t="s">
        <v>1023</v>
      </c>
      <c r="F12" s="1015">
        <v>20000</v>
      </c>
      <c r="G12" s="1016"/>
      <c r="H12" s="1017"/>
      <c r="I12" s="1017"/>
      <c r="J12" s="1017"/>
      <c r="K12" s="1018"/>
      <c r="L12" s="1008" t="s">
        <v>1029</v>
      </c>
      <c r="M12" s="1016"/>
      <c r="N12" s="1018"/>
      <c r="O12" s="1020"/>
      <c r="P12" s="1087"/>
    </row>
    <row r="13" spans="1:16" ht="30" customHeight="1">
      <c r="A13" s="1011" t="s">
        <v>355</v>
      </c>
      <c r="B13" s="1012">
        <v>2001</v>
      </c>
      <c r="C13" s="1013" t="s">
        <v>1030</v>
      </c>
      <c r="D13" s="1014" t="s">
        <v>1031</v>
      </c>
      <c r="E13" s="1014" t="s">
        <v>1032</v>
      </c>
      <c r="F13" s="1021">
        <v>500</v>
      </c>
      <c r="G13" s="1016">
        <v>500</v>
      </c>
      <c r="H13" s="1017"/>
      <c r="I13" s="1017"/>
      <c r="J13" s="1017"/>
      <c r="K13" s="1018">
        <f>SUM(G13:J13)</f>
        <v>500</v>
      </c>
      <c r="L13" s="1019" t="s">
        <v>1033</v>
      </c>
      <c r="M13" s="1016"/>
      <c r="N13" s="1018"/>
      <c r="O13" s="1018"/>
      <c r="P13" s="1088"/>
    </row>
    <row r="14" spans="1:16" ht="30" customHeight="1">
      <c r="A14" s="1011" t="s">
        <v>357</v>
      </c>
      <c r="B14" s="1023">
        <v>2001</v>
      </c>
      <c r="C14" s="1024" t="s">
        <v>1034</v>
      </c>
      <c r="D14" s="1014" t="s">
        <v>1035</v>
      </c>
      <c r="E14" s="1025" t="s">
        <v>1036</v>
      </c>
      <c r="F14" s="1021">
        <v>154482</v>
      </c>
      <c r="G14" s="1016">
        <v>154482</v>
      </c>
      <c r="H14" s="1017"/>
      <c r="I14" s="1017"/>
      <c r="J14" s="1017"/>
      <c r="K14" s="1018">
        <f aca="true" t="shared" si="0" ref="K14:K61">SUM(G14:J14)</f>
        <v>154482</v>
      </c>
      <c r="L14" s="1019"/>
      <c r="M14" s="1016"/>
      <c r="N14" s="1018"/>
      <c r="O14" s="1018"/>
      <c r="P14" s="1088"/>
    </row>
    <row r="15" spans="1:16" ht="30" customHeight="1">
      <c r="A15" s="1011" t="s">
        <v>602</v>
      </c>
      <c r="B15" s="1023">
        <v>2001</v>
      </c>
      <c r="C15" s="1024" t="s">
        <v>1034</v>
      </c>
      <c r="D15" s="1014" t="s">
        <v>1037</v>
      </c>
      <c r="E15" s="1025" t="s">
        <v>1036</v>
      </c>
      <c r="F15" s="1021">
        <v>93767</v>
      </c>
      <c r="G15" s="1016">
        <v>93767</v>
      </c>
      <c r="H15" s="1017"/>
      <c r="I15" s="1017"/>
      <c r="J15" s="1017"/>
      <c r="K15" s="1018">
        <f t="shared" si="0"/>
        <v>93767</v>
      </c>
      <c r="L15" s="1019"/>
      <c r="M15" s="1016"/>
      <c r="N15" s="1018"/>
      <c r="O15" s="1018"/>
      <c r="P15" s="1088"/>
    </row>
    <row r="16" spans="1:16" ht="30" customHeight="1">
      <c r="A16" s="1011" t="s">
        <v>604</v>
      </c>
      <c r="B16" s="1023">
        <v>2001</v>
      </c>
      <c r="C16" s="1024" t="s">
        <v>1034</v>
      </c>
      <c r="D16" s="1014" t="s">
        <v>1038</v>
      </c>
      <c r="E16" s="1025" t="s">
        <v>1036</v>
      </c>
      <c r="F16" s="1026">
        <v>211732</v>
      </c>
      <c r="G16" s="1027"/>
      <c r="H16" s="1017">
        <v>94034</v>
      </c>
      <c r="I16" s="1017">
        <v>117698</v>
      </c>
      <c r="J16" s="1017"/>
      <c r="K16" s="1018">
        <f t="shared" si="0"/>
        <v>211732</v>
      </c>
      <c r="L16" s="1019"/>
      <c r="M16" s="1016"/>
      <c r="N16" s="1018">
        <v>41167</v>
      </c>
      <c r="O16" s="1018">
        <v>170565</v>
      </c>
      <c r="P16" s="1088" t="s">
        <v>1024</v>
      </c>
    </row>
    <row r="17" spans="1:16" ht="30" customHeight="1">
      <c r="A17" s="1011" t="s">
        <v>606</v>
      </c>
      <c r="B17" s="1012">
        <v>2001</v>
      </c>
      <c r="C17" s="1013" t="s">
        <v>1039</v>
      </c>
      <c r="D17" s="1014" t="s">
        <v>1040</v>
      </c>
      <c r="E17" s="1014" t="s">
        <v>1036</v>
      </c>
      <c r="F17" s="1021">
        <v>59034</v>
      </c>
      <c r="G17" s="1016">
        <v>17710</v>
      </c>
      <c r="H17" s="1017">
        <v>29517</v>
      </c>
      <c r="I17" s="1017">
        <v>11807</v>
      </c>
      <c r="J17" s="1017"/>
      <c r="K17" s="1018">
        <f t="shared" si="0"/>
        <v>59034</v>
      </c>
      <c r="L17" s="1019"/>
      <c r="M17" s="1016"/>
      <c r="N17" s="1018">
        <v>39011</v>
      </c>
      <c r="O17" s="1018">
        <v>20023</v>
      </c>
      <c r="P17" s="1088"/>
    </row>
    <row r="18" spans="1:16" ht="30" customHeight="1">
      <c r="A18" s="1011" t="s">
        <v>551</v>
      </c>
      <c r="B18" s="1012">
        <v>2001</v>
      </c>
      <c r="C18" s="1013" t="s">
        <v>1041</v>
      </c>
      <c r="D18" s="1014" t="s">
        <v>1040</v>
      </c>
      <c r="E18" s="1014" t="s">
        <v>1036</v>
      </c>
      <c r="F18" s="1021">
        <v>35000</v>
      </c>
      <c r="G18" s="1029">
        <v>11000</v>
      </c>
      <c r="H18" s="1017">
        <v>14000</v>
      </c>
      <c r="I18" s="1017">
        <v>10000</v>
      </c>
      <c r="J18" s="1017"/>
      <c r="K18" s="1018">
        <f t="shared" si="0"/>
        <v>35000</v>
      </c>
      <c r="L18" s="1019"/>
      <c r="M18" s="1016"/>
      <c r="N18" s="1018">
        <v>22866</v>
      </c>
      <c r="O18" s="1018">
        <v>12134</v>
      </c>
      <c r="P18" s="1088"/>
    </row>
    <row r="19" spans="1:16" ht="30" customHeight="1">
      <c r="A19" s="1011" t="s">
        <v>555</v>
      </c>
      <c r="B19" s="1012">
        <v>2000</v>
      </c>
      <c r="C19" s="1013" t="s">
        <v>1042</v>
      </c>
      <c r="D19" s="1014" t="s">
        <v>1043</v>
      </c>
      <c r="E19" s="1014" t="s">
        <v>1036</v>
      </c>
      <c r="F19" s="1021">
        <v>32742</v>
      </c>
      <c r="G19" s="1016">
        <v>16742</v>
      </c>
      <c r="H19" s="1017">
        <v>16000</v>
      </c>
      <c r="I19" s="1017"/>
      <c r="J19" s="1017"/>
      <c r="K19" s="1018">
        <f t="shared" si="0"/>
        <v>32742</v>
      </c>
      <c r="L19" s="1019"/>
      <c r="M19" s="1016">
        <v>16665</v>
      </c>
      <c r="N19" s="1018">
        <v>14600</v>
      </c>
      <c r="O19" s="1018">
        <v>1364</v>
      </c>
      <c r="P19" s="1088"/>
    </row>
    <row r="20" spans="1:16" ht="30" customHeight="1">
      <c r="A20" s="1011" t="s">
        <v>556</v>
      </c>
      <c r="B20" s="1012">
        <v>1999</v>
      </c>
      <c r="C20" s="1013" t="s">
        <v>1042</v>
      </c>
      <c r="D20" s="1014" t="s">
        <v>1043</v>
      </c>
      <c r="E20" s="1014" t="s">
        <v>1036</v>
      </c>
      <c r="F20" s="1021">
        <v>32296</v>
      </c>
      <c r="G20" s="1016">
        <v>18000</v>
      </c>
      <c r="H20" s="1017">
        <v>14296</v>
      </c>
      <c r="I20" s="1017"/>
      <c r="J20" s="1017"/>
      <c r="K20" s="1018">
        <f t="shared" si="0"/>
        <v>32296</v>
      </c>
      <c r="L20" s="1019"/>
      <c r="M20" s="1016">
        <v>16526</v>
      </c>
      <c r="N20" s="1018">
        <v>15610</v>
      </c>
      <c r="O20" s="1018">
        <v>50</v>
      </c>
      <c r="P20" s="1088"/>
    </row>
    <row r="21" spans="1:16" ht="30" customHeight="1">
      <c r="A21" s="1011" t="s">
        <v>1045</v>
      </c>
      <c r="B21" s="1012">
        <v>2001</v>
      </c>
      <c r="C21" s="1013" t="s">
        <v>1044</v>
      </c>
      <c r="D21" s="1014" t="s">
        <v>1043</v>
      </c>
      <c r="E21" s="1014" t="s">
        <v>1036</v>
      </c>
      <c r="F21" s="1021">
        <v>60076</v>
      </c>
      <c r="G21" s="1016"/>
      <c r="H21" s="1017">
        <v>60076</v>
      </c>
      <c r="I21" s="1017"/>
      <c r="J21" s="1017"/>
      <c r="K21" s="1018">
        <f t="shared" si="0"/>
        <v>60076</v>
      </c>
      <c r="L21" s="1019"/>
      <c r="M21" s="1016"/>
      <c r="N21" s="1018">
        <v>57960</v>
      </c>
      <c r="O21" s="1018">
        <v>1204</v>
      </c>
      <c r="P21" s="1088"/>
    </row>
    <row r="22" spans="1:16" ht="30" customHeight="1">
      <c r="A22" s="1011" t="s">
        <v>1048</v>
      </c>
      <c r="B22" s="1012">
        <v>2001</v>
      </c>
      <c r="C22" s="1013" t="s">
        <v>1041</v>
      </c>
      <c r="D22" s="1014" t="s">
        <v>1046</v>
      </c>
      <c r="E22" s="1014" t="s">
        <v>1047</v>
      </c>
      <c r="F22" s="1021">
        <v>38500</v>
      </c>
      <c r="G22" s="1016">
        <v>8000</v>
      </c>
      <c r="H22" s="1017">
        <v>7000</v>
      </c>
      <c r="I22" s="1017"/>
      <c r="J22" s="1017"/>
      <c r="K22" s="1018">
        <f t="shared" si="0"/>
        <v>15000</v>
      </c>
      <c r="L22" s="1019"/>
      <c r="M22" s="1016"/>
      <c r="N22" s="1018"/>
      <c r="O22" s="1018">
        <v>14965</v>
      </c>
      <c r="P22" s="1088"/>
    </row>
    <row r="23" spans="1:16" ht="30" customHeight="1">
      <c r="A23" s="1011" t="s">
        <v>1051</v>
      </c>
      <c r="B23" s="1012">
        <v>2002</v>
      </c>
      <c r="C23" s="1013" t="s">
        <v>1049</v>
      </c>
      <c r="D23" s="1014" t="s">
        <v>1050</v>
      </c>
      <c r="E23" s="1014" t="s">
        <v>1036</v>
      </c>
      <c r="F23" s="1021">
        <v>116902</v>
      </c>
      <c r="G23" s="1016"/>
      <c r="H23" s="1017">
        <v>35071</v>
      </c>
      <c r="I23" s="1017">
        <v>58451</v>
      </c>
      <c r="J23" s="1017">
        <v>23380</v>
      </c>
      <c r="K23" s="1018">
        <f t="shared" si="0"/>
        <v>116902</v>
      </c>
      <c r="L23" s="1019"/>
      <c r="M23" s="1016"/>
      <c r="N23" s="1018"/>
      <c r="O23" s="1018">
        <v>93489</v>
      </c>
      <c r="P23" s="1088">
        <v>33</v>
      </c>
    </row>
    <row r="24" spans="1:16" ht="30" customHeight="1">
      <c r="A24" s="1011" t="s">
        <v>1052</v>
      </c>
      <c r="B24" s="1012">
        <v>2002</v>
      </c>
      <c r="C24" s="1013" t="s">
        <v>1044</v>
      </c>
      <c r="D24" s="1014" t="s">
        <v>1050</v>
      </c>
      <c r="E24" s="1014" t="s">
        <v>1036</v>
      </c>
      <c r="F24" s="1021">
        <v>46760</v>
      </c>
      <c r="G24" s="1016"/>
      <c r="H24" s="1017">
        <v>14028</v>
      </c>
      <c r="I24" s="1017">
        <v>23380</v>
      </c>
      <c r="J24" s="1017">
        <v>9352</v>
      </c>
      <c r="K24" s="1018">
        <f t="shared" si="0"/>
        <v>46760</v>
      </c>
      <c r="L24" s="1019"/>
      <c r="M24" s="1016"/>
      <c r="N24" s="1018"/>
      <c r="O24" s="1018">
        <v>37396</v>
      </c>
      <c r="P24" s="1088">
        <v>12</v>
      </c>
    </row>
    <row r="25" spans="1:16" ht="30" customHeight="1">
      <c r="A25" s="1011" t="s">
        <v>1053</v>
      </c>
      <c r="B25" s="1012">
        <v>2002</v>
      </c>
      <c r="C25" s="1013" t="s">
        <v>1042</v>
      </c>
      <c r="D25" s="1014" t="s">
        <v>1050</v>
      </c>
      <c r="E25" s="1014" t="s">
        <v>1036</v>
      </c>
      <c r="F25" s="1021">
        <v>23380</v>
      </c>
      <c r="G25" s="1016"/>
      <c r="H25" s="1017">
        <v>7014</v>
      </c>
      <c r="I25" s="1017">
        <v>11690</v>
      </c>
      <c r="J25" s="1017">
        <v>4676</v>
      </c>
      <c r="K25" s="1018">
        <f t="shared" si="0"/>
        <v>23380</v>
      </c>
      <c r="L25" s="1019"/>
      <c r="M25" s="1016"/>
      <c r="N25" s="1018"/>
      <c r="O25" s="1018">
        <v>18668</v>
      </c>
      <c r="P25" s="1088">
        <v>36</v>
      </c>
    </row>
    <row r="26" spans="1:16" ht="30" customHeight="1">
      <c r="A26" s="1011" t="s">
        <v>1055</v>
      </c>
      <c r="B26" s="1012">
        <v>2002</v>
      </c>
      <c r="C26" s="1013" t="s">
        <v>1041</v>
      </c>
      <c r="D26" s="1014" t="s">
        <v>1050</v>
      </c>
      <c r="E26" s="1014" t="s">
        <v>1036</v>
      </c>
      <c r="F26" s="1021">
        <v>35000</v>
      </c>
      <c r="G26" s="1016"/>
      <c r="H26" s="1017"/>
      <c r="I26" s="1017"/>
      <c r="J26" s="1017"/>
      <c r="K26" s="1018">
        <f t="shared" si="0"/>
        <v>0</v>
      </c>
      <c r="L26" s="1019" t="s">
        <v>1054</v>
      </c>
      <c r="M26" s="1016"/>
      <c r="N26" s="1018"/>
      <c r="O26" s="1018"/>
      <c r="P26" s="1089"/>
    </row>
    <row r="27" spans="1:16" ht="30" customHeight="1">
      <c r="A27" s="1011" t="s">
        <v>1058</v>
      </c>
      <c r="B27" s="1012">
        <v>2002</v>
      </c>
      <c r="C27" s="1013" t="s">
        <v>1056</v>
      </c>
      <c r="D27" s="1014" t="s">
        <v>1057</v>
      </c>
      <c r="E27" s="1014" t="s">
        <v>1036</v>
      </c>
      <c r="F27" s="1021">
        <v>50139</v>
      </c>
      <c r="G27" s="1016"/>
      <c r="H27" s="1017">
        <v>15041</v>
      </c>
      <c r="I27" s="1017">
        <v>25070</v>
      </c>
      <c r="J27" s="1017">
        <v>10028</v>
      </c>
      <c r="K27" s="1018">
        <f>SUM(G27:J27)</f>
        <v>50139</v>
      </c>
      <c r="L27" s="1019"/>
      <c r="M27" s="1016"/>
      <c r="N27" s="1018"/>
      <c r="O27" s="1018">
        <v>39506</v>
      </c>
      <c r="P27" s="1088">
        <v>605</v>
      </c>
    </row>
    <row r="28" spans="1:16" ht="30" customHeight="1">
      <c r="A28" s="1011" t="s">
        <v>1059</v>
      </c>
      <c r="B28" s="1012">
        <v>2002</v>
      </c>
      <c r="C28" s="1013" t="s">
        <v>1044</v>
      </c>
      <c r="D28" s="1014" t="s">
        <v>1057</v>
      </c>
      <c r="E28" s="1014" t="s">
        <v>1036</v>
      </c>
      <c r="F28" s="1021">
        <v>19621</v>
      </c>
      <c r="G28" s="1016"/>
      <c r="H28" s="1017">
        <v>6017</v>
      </c>
      <c r="I28" s="1017">
        <v>10028</v>
      </c>
      <c r="J28" s="1017">
        <v>3576</v>
      </c>
      <c r="K28" s="1018">
        <f t="shared" si="0"/>
        <v>19621</v>
      </c>
      <c r="L28" s="1019"/>
      <c r="M28" s="1016"/>
      <c r="N28" s="1018"/>
      <c r="O28" s="1018">
        <v>15802</v>
      </c>
      <c r="P28" s="1090">
        <v>243</v>
      </c>
    </row>
    <row r="29" spans="1:16" ht="30" customHeight="1">
      <c r="A29" s="1011" t="s">
        <v>1060</v>
      </c>
      <c r="B29" s="1012">
        <v>2003</v>
      </c>
      <c r="C29" s="1013" t="s">
        <v>1042</v>
      </c>
      <c r="D29" s="1014" t="s">
        <v>1057</v>
      </c>
      <c r="E29" s="1014" t="s">
        <v>1036</v>
      </c>
      <c r="F29" s="1021">
        <v>10000</v>
      </c>
      <c r="G29" s="1016"/>
      <c r="H29" s="1017"/>
      <c r="I29" s="1017">
        <v>6697</v>
      </c>
      <c r="J29" s="1017">
        <v>3303</v>
      </c>
      <c r="K29" s="1018">
        <f t="shared" si="0"/>
        <v>10000</v>
      </c>
      <c r="L29" s="1019"/>
      <c r="M29" s="1016"/>
      <c r="N29" s="1018"/>
      <c r="O29" s="1018">
        <v>6697</v>
      </c>
      <c r="P29" s="1088"/>
    </row>
    <row r="30" spans="1:16" ht="30" customHeight="1">
      <c r="A30" s="1011" t="s">
        <v>1061</v>
      </c>
      <c r="B30" s="1012">
        <v>2002</v>
      </c>
      <c r="C30" s="1013" t="s">
        <v>1041</v>
      </c>
      <c r="D30" s="1014" t="s">
        <v>1057</v>
      </c>
      <c r="E30" s="1014" t="s">
        <v>1036</v>
      </c>
      <c r="F30" s="1021">
        <v>10000</v>
      </c>
      <c r="G30" s="1016"/>
      <c r="H30" s="1017"/>
      <c r="I30" s="1017"/>
      <c r="J30" s="1017"/>
      <c r="K30" s="1018">
        <f t="shared" si="0"/>
        <v>0</v>
      </c>
      <c r="L30" s="1019" t="s">
        <v>1054</v>
      </c>
      <c r="M30" s="1016"/>
      <c r="N30" s="1018"/>
      <c r="O30" s="1018"/>
      <c r="P30" s="1088"/>
    </row>
    <row r="31" spans="1:16" ht="30" customHeight="1">
      <c r="A31" s="1011" t="s">
        <v>1065</v>
      </c>
      <c r="B31" s="1012">
        <v>2001</v>
      </c>
      <c r="C31" s="1013" t="s">
        <v>1062</v>
      </c>
      <c r="D31" s="1014" t="s">
        <v>1063</v>
      </c>
      <c r="E31" s="1014" t="s">
        <v>1064</v>
      </c>
      <c r="F31" s="1021">
        <v>2000</v>
      </c>
      <c r="G31" s="1016"/>
      <c r="H31" s="1017">
        <v>950</v>
      </c>
      <c r="I31" s="1017"/>
      <c r="J31" s="1030"/>
      <c r="K31" s="1018">
        <f t="shared" si="0"/>
        <v>950</v>
      </c>
      <c r="L31" s="1019"/>
      <c r="M31" s="1016"/>
      <c r="N31" s="1018"/>
      <c r="O31" s="1018">
        <v>925</v>
      </c>
      <c r="P31" s="1088"/>
    </row>
    <row r="32" spans="1:16" ht="30" customHeight="1">
      <c r="A32" s="1011" t="s">
        <v>1068</v>
      </c>
      <c r="B32" s="1012">
        <v>2002</v>
      </c>
      <c r="C32" s="1013" t="s">
        <v>1066</v>
      </c>
      <c r="D32" s="1014" t="s">
        <v>1067</v>
      </c>
      <c r="E32" s="1014" t="s">
        <v>1064</v>
      </c>
      <c r="F32" s="1021">
        <v>5000</v>
      </c>
      <c r="G32" s="1016"/>
      <c r="H32" s="1017">
        <v>4400</v>
      </c>
      <c r="I32" s="1017"/>
      <c r="J32" s="1017"/>
      <c r="K32" s="1018">
        <f t="shared" si="0"/>
        <v>4400</v>
      </c>
      <c r="L32" s="1019"/>
      <c r="M32" s="1016"/>
      <c r="N32" s="1018"/>
      <c r="O32" s="1018">
        <v>4398</v>
      </c>
      <c r="P32" s="1088"/>
    </row>
    <row r="33" spans="1:16" ht="30" customHeight="1">
      <c r="A33" s="1011" t="s">
        <v>1073</v>
      </c>
      <c r="B33" s="1012">
        <v>2002</v>
      </c>
      <c r="C33" s="1013" t="s">
        <v>1069</v>
      </c>
      <c r="D33" s="1014" t="s">
        <v>1070</v>
      </c>
      <c r="E33" s="1014" t="s">
        <v>1071</v>
      </c>
      <c r="F33" s="1021">
        <v>5314</v>
      </c>
      <c r="G33" s="1016"/>
      <c r="H33" s="1017">
        <v>1831</v>
      </c>
      <c r="I33" s="1017"/>
      <c r="J33" s="1017"/>
      <c r="K33" s="1018">
        <v>1831</v>
      </c>
      <c r="L33" s="1019"/>
      <c r="M33" s="1016"/>
      <c r="N33" s="1018"/>
      <c r="O33" s="1018"/>
      <c r="P33" s="1088" t="s">
        <v>1072</v>
      </c>
    </row>
    <row r="34" spans="1:16" ht="30" customHeight="1">
      <c r="A34" s="1011" t="s">
        <v>1076</v>
      </c>
      <c r="B34" s="1012">
        <v>2002</v>
      </c>
      <c r="C34" s="1013" t="s">
        <v>1074</v>
      </c>
      <c r="D34" s="1014" t="s">
        <v>1075</v>
      </c>
      <c r="E34" s="1014" t="s">
        <v>1071</v>
      </c>
      <c r="F34" s="1021">
        <v>2000</v>
      </c>
      <c r="G34" s="1016"/>
      <c r="H34" s="1017">
        <v>2000</v>
      </c>
      <c r="I34" s="1017"/>
      <c r="J34" s="1017"/>
      <c r="K34" s="1018">
        <f>SUM(G34:J34)</f>
        <v>2000</v>
      </c>
      <c r="L34" s="1019"/>
      <c r="M34" s="1016"/>
      <c r="N34" s="1018"/>
      <c r="O34" s="1018">
        <v>6</v>
      </c>
      <c r="P34" s="1088"/>
    </row>
    <row r="35" spans="1:16" ht="30" customHeight="1" thickBot="1">
      <c r="A35" s="1011" t="s">
        <v>1079</v>
      </c>
      <c r="B35" s="1095">
        <v>2002</v>
      </c>
      <c r="C35" s="1096" t="s">
        <v>1077</v>
      </c>
      <c r="D35" s="1097" t="s">
        <v>1078</v>
      </c>
      <c r="E35" s="1097" t="s">
        <v>1023</v>
      </c>
      <c r="F35" s="1098">
        <v>2400</v>
      </c>
      <c r="G35" s="1099"/>
      <c r="H35" s="1102">
        <v>2400</v>
      </c>
      <c r="I35" s="1102"/>
      <c r="J35" s="1102"/>
      <c r="K35" s="1103">
        <f t="shared" si="0"/>
        <v>2400</v>
      </c>
      <c r="L35" s="1118"/>
      <c r="M35" s="1099"/>
      <c r="N35" s="1103"/>
      <c r="O35" s="1103"/>
      <c r="P35" s="1104"/>
    </row>
    <row r="36" spans="1:16" ht="30" customHeight="1" thickTop="1">
      <c r="A36" s="1011" t="s">
        <v>1082</v>
      </c>
      <c r="B36" s="1116">
        <v>2003</v>
      </c>
      <c r="C36" s="1117" t="s">
        <v>1062</v>
      </c>
      <c r="D36" s="1107" t="s">
        <v>1080</v>
      </c>
      <c r="E36" s="1107" t="s">
        <v>1081</v>
      </c>
      <c r="F36" s="1108">
        <v>350</v>
      </c>
      <c r="G36" s="1109"/>
      <c r="H36" s="1112"/>
      <c r="I36" s="1112"/>
      <c r="J36" s="1112"/>
      <c r="K36" s="1113">
        <f t="shared" si="0"/>
        <v>0</v>
      </c>
      <c r="L36" s="1114" t="s">
        <v>1029</v>
      </c>
      <c r="M36" s="1109"/>
      <c r="N36" s="1113"/>
      <c r="O36" s="1113"/>
      <c r="P36" s="1115"/>
    </row>
    <row r="37" spans="1:16" ht="30" customHeight="1">
      <c r="A37" s="1011" t="s">
        <v>1083</v>
      </c>
      <c r="B37" s="1012">
        <v>2003</v>
      </c>
      <c r="C37" s="1013" t="s">
        <v>1062</v>
      </c>
      <c r="D37" s="1014" t="s">
        <v>1080</v>
      </c>
      <c r="E37" s="1014" t="s">
        <v>1081</v>
      </c>
      <c r="F37" s="1021">
        <v>400</v>
      </c>
      <c r="G37" s="1016"/>
      <c r="H37" s="1017"/>
      <c r="I37" s="1017">
        <v>300</v>
      </c>
      <c r="J37" s="1017"/>
      <c r="K37" s="1018">
        <f t="shared" si="0"/>
        <v>300</v>
      </c>
      <c r="L37" s="1022"/>
      <c r="M37" s="1016"/>
      <c r="N37" s="1018"/>
      <c r="O37" s="1018"/>
      <c r="P37" s="1088">
        <v>300</v>
      </c>
    </row>
    <row r="38" spans="1:16" ht="30" customHeight="1">
      <c r="A38" s="1011" t="s">
        <v>1085</v>
      </c>
      <c r="B38" s="1012">
        <v>2003</v>
      </c>
      <c r="C38" s="1013" t="s">
        <v>1062</v>
      </c>
      <c r="D38" s="1014" t="s">
        <v>1084</v>
      </c>
      <c r="E38" s="1014" t="s">
        <v>1081</v>
      </c>
      <c r="F38" s="1021">
        <v>150</v>
      </c>
      <c r="G38" s="1016"/>
      <c r="H38" s="1017"/>
      <c r="I38" s="1017">
        <v>150</v>
      </c>
      <c r="J38" s="1017"/>
      <c r="K38" s="1018">
        <f t="shared" si="0"/>
        <v>150</v>
      </c>
      <c r="L38" s="1010"/>
      <c r="M38" s="1037"/>
      <c r="N38" s="1038"/>
      <c r="O38" s="1038">
        <v>150</v>
      </c>
      <c r="P38" s="1092"/>
    </row>
    <row r="39" spans="1:16" ht="30" customHeight="1">
      <c r="A39" s="1011" t="s">
        <v>1090</v>
      </c>
      <c r="B39" s="1039">
        <v>2003</v>
      </c>
      <c r="C39" s="1040" t="s">
        <v>1086</v>
      </c>
      <c r="D39" s="1041" t="s">
        <v>1087</v>
      </c>
      <c r="E39" s="1041" t="s">
        <v>1088</v>
      </c>
      <c r="F39" s="1042">
        <v>33881</v>
      </c>
      <c r="G39" s="1043"/>
      <c r="H39" s="1044"/>
      <c r="I39" s="1044"/>
      <c r="J39" s="1044"/>
      <c r="K39" s="1045">
        <f t="shared" si="0"/>
        <v>0</v>
      </c>
      <c r="L39" s="1046" t="s">
        <v>1089</v>
      </c>
      <c r="M39" s="1016"/>
      <c r="N39" s="1018"/>
      <c r="O39" s="1018"/>
      <c r="P39" s="1088"/>
    </row>
    <row r="40" spans="1:187" s="1049" customFormat="1" ht="30" customHeight="1" thickBot="1">
      <c r="A40" s="1011" t="s">
        <v>1099</v>
      </c>
      <c r="B40" s="1012">
        <v>2003</v>
      </c>
      <c r="C40" s="1013" t="s">
        <v>1091</v>
      </c>
      <c r="D40" s="1014" t="s">
        <v>1092</v>
      </c>
      <c r="E40" s="1014" t="s">
        <v>1093</v>
      </c>
      <c r="F40" s="1021">
        <v>550000</v>
      </c>
      <c r="G40" s="1016"/>
      <c r="H40" s="1017"/>
      <c r="I40" s="1017"/>
      <c r="J40" s="1017"/>
      <c r="K40" s="1018">
        <f t="shared" si="0"/>
        <v>0</v>
      </c>
      <c r="L40" s="1019" t="s">
        <v>1098</v>
      </c>
      <c r="M40" s="1016"/>
      <c r="N40" s="1018"/>
      <c r="O40" s="1018"/>
      <c r="P40" s="1088"/>
      <c r="Q40" s="1048"/>
      <c r="R40" s="1048"/>
      <c r="S40" s="1048"/>
      <c r="T40" s="1048"/>
      <c r="U40" s="1048"/>
      <c r="V40" s="1048"/>
      <c r="W40" s="1048"/>
      <c r="X40" s="1048"/>
      <c r="Y40" s="1048"/>
      <c r="Z40" s="1048"/>
      <c r="AA40" s="1048"/>
      <c r="AB40" s="1048"/>
      <c r="AC40" s="1048"/>
      <c r="AD40" s="1048"/>
      <c r="AE40" s="1048"/>
      <c r="AF40" s="1048"/>
      <c r="AG40" s="1048"/>
      <c r="AH40" s="1048"/>
      <c r="AI40" s="1048"/>
      <c r="AJ40" s="1048"/>
      <c r="AK40" s="1048"/>
      <c r="AL40" s="1048"/>
      <c r="AM40" s="1048"/>
      <c r="AN40" s="1048"/>
      <c r="AO40" s="1048"/>
      <c r="AP40" s="1048"/>
      <c r="AQ40" s="1048"/>
      <c r="AR40" s="1048"/>
      <c r="AS40" s="1048"/>
      <c r="AT40" s="1048"/>
      <c r="AU40" s="1048"/>
      <c r="AV40" s="1048"/>
      <c r="AW40" s="1048"/>
      <c r="AX40" s="1048"/>
      <c r="AY40" s="1048"/>
      <c r="AZ40" s="1048"/>
      <c r="BA40" s="1048"/>
      <c r="BB40" s="1048"/>
      <c r="BC40" s="1048"/>
      <c r="BD40" s="1048"/>
      <c r="BE40" s="1048"/>
      <c r="BF40" s="1048"/>
      <c r="BG40" s="1048"/>
      <c r="BH40" s="1048"/>
      <c r="BI40" s="1048"/>
      <c r="BJ40" s="1048"/>
      <c r="BK40" s="1048"/>
      <c r="BL40" s="1048"/>
      <c r="BM40" s="1048"/>
      <c r="BN40" s="1048"/>
      <c r="BO40" s="1048"/>
      <c r="BP40" s="1048"/>
      <c r="BQ40" s="1048"/>
      <c r="BR40" s="1048"/>
      <c r="BS40" s="1048"/>
      <c r="BT40" s="1048"/>
      <c r="BU40" s="1048"/>
      <c r="BV40" s="1048"/>
      <c r="BW40" s="1048"/>
      <c r="BX40" s="1048"/>
      <c r="BY40" s="1048"/>
      <c r="BZ40" s="1048"/>
      <c r="CA40" s="1048"/>
      <c r="CB40" s="1048"/>
      <c r="CC40" s="1048"/>
      <c r="CD40" s="1048"/>
      <c r="CE40" s="1048"/>
      <c r="CF40" s="1048"/>
      <c r="CG40" s="1048"/>
      <c r="CH40" s="1048"/>
      <c r="CI40" s="1048"/>
      <c r="CJ40" s="1048"/>
      <c r="CK40" s="1048"/>
      <c r="CL40" s="1048"/>
      <c r="CM40" s="1048"/>
      <c r="CN40" s="1048"/>
      <c r="CO40" s="1048"/>
      <c r="CP40" s="1048"/>
      <c r="CQ40" s="1048"/>
      <c r="CR40" s="1048"/>
      <c r="CS40" s="1048"/>
      <c r="CT40" s="1048"/>
      <c r="CU40" s="1048"/>
      <c r="CV40" s="1048"/>
      <c r="CW40" s="1048"/>
      <c r="CX40" s="1048"/>
      <c r="CY40" s="1048"/>
      <c r="CZ40" s="1048"/>
      <c r="DA40" s="1048"/>
      <c r="DB40" s="1048"/>
      <c r="DC40" s="1048"/>
      <c r="DD40" s="1048"/>
      <c r="DE40" s="1048"/>
      <c r="DF40" s="1048"/>
      <c r="DG40" s="1048"/>
      <c r="DH40" s="1048"/>
      <c r="DI40" s="1048"/>
      <c r="DJ40" s="1048"/>
      <c r="DK40" s="1048"/>
      <c r="DL40" s="1048"/>
      <c r="DM40" s="1048"/>
      <c r="DN40" s="1048"/>
      <c r="DO40" s="1048"/>
      <c r="DP40" s="1048"/>
      <c r="DQ40" s="1048"/>
      <c r="DR40" s="1048"/>
      <c r="DS40" s="1048"/>
      <c r="DT40" s="1048"/>
      <c r="DU40" s="1048"/>
      <c r="DV40" s="1048"/>
      <c r="DW40" s="1048"/>
      <c r="DX40" s="1048"/>
      <c r="DY40" s="1048"/>
      <c r="DZ40" s="1048"/>
      <c r="EA40" s="1048"/>
      <c r="EB40" s="1048"/>
      <c r="EC40" s="1048"/>
      <c r="ED40" s="1048"/>
      <c r="EE40" s="1048"/>
      <c r="EF40" s="1048"/>
      <c r="EG40" s="1048"/>
      <c r="EH40" s="1048"/>
      <c r="EI40" s="1048"/>
      <c r="EJ40" s="1048"/>
      <c r="EK40" s="1048"/>
      <c r="EL40" s="1048"/>
      <c r="EM40" s="1048"/>
      <c r="EN40" s="1048"/>
      <c r="EO40" s="1048"/>
      <c r="EP40" s="1048"/>
      <c r="EQ40" s="1048"/>
      <c r="ER40" s="1048"/>
      <c r="ES40" s="1048"/>
      <c r="ET40" s="1048"/>
      <c r="EU40" s="1048"/>
      <c r="EV40" s="1048"/>
      <c r="EW40" s="1048"/>
      <c r="EX40" s="1048"/>
      <c r="EY40" s="1048"/>
      <c r="EZ40" s="1048"/>
      <c r="FA40" s="1048"/>
      <c r="FB40" s="1048"/>
      <c r="FC40" s="1048"/>
      <c r="FD40" s="1048"/>
      <c r="FE40" s="1048"/>
      <c r="FF40" s="1048"/>
      <c r="FG40" s="1048"/>
      <c r="FH40" s="1048"/>
      <c r="FI40" s="1048"/>
      <c r="FJ40" s="1048"/>
      <c r="FK40" s="1048"/>
      <c r="FL40" s="1048"/>
      <c r="FM40" s="1048"/>
      <c r="FN40" s="1048"/>
      <c r="FO40" s="1048"/>
      <c r="FP40" s="1048"/>
      <c r="FQ40" s="1048"/>
      <c r="FR40" s="1048"/>
      <c r="FS40" s="1048"/>
      <c r="FT40" s="1048"/>
      <c r="FU40" s="1048"/>
      <c r="FV40" s="1048"/>
      <c r="FW40" s="1048"/>
      <c r="FX40" s="1048"/>
      <c r="FY40" s="1048"/>
      <c r="FZ40" s="1048"/>
      <c r="GA40" s="1048"/>
      <c r="GB40" s="1048"/>
      <c r="GC40" s="1048"/>
      <c r="GD40" s="1048"/>
      <c r="GE40" s="1048"/>
    </row>
    <row r="41" spans="1:16" ht="30" customHeight="1">
      <c r="A41" s="1011" t="s">
        <v>1101</v>
      </c>
      <c r="B41" s="1012">
        <v>2003</v>
      </c>
      <c r="C41" s="1013" t="s">
        <v>1091</v>
      </c>
      <c r="D41" s="1014" t="s">
        <v>1100</v>
      </c>
      <c r="E41" s="1014" t="s">
        <v>1093</v>
      </c>
      <c r="F41" s="1021">
        <v>255000</v>
      </c>
      <c r="G41" s="1016"/>
      <c r="H41" s="1017"/>
      <c r="I41" s="1017"/>
      <c r="J41" s="1017"/>
      <c r="K41" s="1018">
        <f t="shared" si="0"/>
        <v>0</v>
      </c>
      <c r="L41" s="1019" t="s">
        <v>1098</v>
      </c>
      <c r="M41" s="1016"/>
      <c r="N41" s="1018"/>
      <c r="O41" s="1018"/>
      <c r="P41" s="1088"/>
    </row>
    <row r="42" spans="1:16" ht="30" customHeight="1">
      <c r="A42" s="1011" t="s">
        <v>1103</v>
      </c>
      <c r="B42" s="1012">
        <v>2003</v>
      </c>
      <c r="C42" s="1013" t="s">
        <v>1062</v>
      </c>
      <c r="D42" s="1014" t="s">
        <v>1102</v>
      </c>
      <c r="E42" s="1014" t="s">
        <v>1064</v>
      </c>
      <c r="F42" s="1021">
        <v>3432</v>
      </c>
      <c r="G42" s="1016"/>
      <c r="H42" s="1017"/>
      <c r="I42" s="1017"/>
      <c r="J42" s="1017"/>
      <c r="K42" s="1018">
        <f t="shared" si="0"/>
        <v>0</v>
      </c>
      <c r="L42" s="1019" t="s">
        <v>1029</v>
      </c>
      <c r="M42" s="1016"/>
      <c r="N42" s="1018"/>
      <c r="O42" s="1018"/>
      <c r="P42" s="1088"/>
    </row>
    <row r="43" spans="1:16" ht="30" customHeight="1">
      <c r="A43" s="1011" t="s">
        <v>1106</v>
      </c>
      <c r="B43" s="1012">
        <v>2000</v>
      </c>
      <c r="C43" s="1013" t="s">
        <v>1104</v>
      </c>
      <c r="D43" s="1014" t="s">
        <v>1105</v>
      </c>
      <c r="E43" s="1014" t="s">
        <v>1064</v>
      </c>
      <c r="F43" s="1021">
        <v>50000</v>
      </c>
      <c r="G43" s="1016">
        <v>30000</v>
      </c>
      <c r="H43" s="1030"/>
      <c r="I43" s="1030"/>
      <c r="J43" s="1030"/>
      <c r="K43" s="1018">
        <f t="shared" si="0"/>
        <v>30000</v>
      </c>
      <c r="L43" s="1019"/>
      <c r="M43" s="1016">
        <v>10000</v>
      </c>
      <c r="N43" s="1018">
        <v>5500</v>
      </c>
      <c r="O43" s="1018">
        <v>14500</v>
      </c>
      <c r="P43" s="1088"/>
    </row>
    <row r="44" spans="1:16" ht="30" customHeight="1">
      <c r="A44" s="1011" t="s">
        <v>1109</v>
      </c>
      <c r="B44" s="1012"/>
      <c r="C44" s="1013" t="s">
        <v>1107</v>
      </c>
      <c r="D44" s="1014" t="s">
        <v>1108</v>
      </c>
      <c r="E44" s="1014"/>
      <c r="F44" s="1021"/>
      <c r="G44" s="1016"/>
      <c r="H44" s="1030"/>
      <c r="I44" s="1030"/>
      <c r="J44" s="1030"/>
      <c r="K44" s="1018"/>
      <c r="L44" s="1019"/>
      <c r="M44" s="1016"/>
      <c r="N44" s="1018"/>
      <c r="O44" s="1018">
        <v>70000</v>
      </c>
      <c r="P44" s="1088"/>
    </row>
    <row r="45" spans="1:16" ht="30" customHeight="1">
      <c r="A45" s="1011" t="s">
        <v>1112</v>
      </c>
      <c r="B45" s="1012">
        <v>2002</v>
      </c>
      <c r="C45" s="1013" t="s">
        <v>1110</v>
      </c>
      <c r="D45" s="1014" t="s">
        <v>1111</v>
      </c>
      <c r="E45" s="1014" t="s">
        <v>1064</v>
      </c>
      <c r="F45" s="1021">
        <v>15000</v>
      </c>
      <c r="G45" s="1016">
        <v>8000</v>
      </c>
      <c r="H45" s="1030"/>
      <c r="I45" s="1017"/>
      <c r="J45" s="1017"/>
      <c r="K45" s="1018">
        <f t="shared" si="0"/>
        <v>8000</v>
      </c>
      <c r="L45" s="1019"/>
      <c r="M45" s="1016"/>
      <c r="N45" s="1018">
        <v>4000</v>
      </c>
      <c r="O45" s="1018"/>
      <c r="P45" s="1088"/>
    </row>
    <row r="46" spans="1:16" ht="30" customHeight="1">
      <c r="A46" s="1011" t="s">
        <v>1116</v>
      </c>
      <c r="B46" s="1012">
        <v>2002</v>
      </c>
      <c r="C46" s="1013" t="s">
        <v>1113</v>
      </c>
      <c r="D46" s="1014" t="s">
        <v>1114</v>
      </c>
      <c r="E46" s="1014" t="s">
        <v>1115</v>
      </c>
      <c r="F46" s="1021">
        <v>881</v>
      </c>
      <c r="G46" s="1016"/>
      <c r="H46" s="1030"/>
      <c r="I46" s="1017">
        <v>881</v>
      </c>
      <c r="J46" s="1017"/>
      <c r="K46" s="1018">
        <v>881</v>
      </c>
      <c r="L46" s="1019"/>
      <c r="M46" s="1016"/>
      <c r="N46" s="1018"/>
      <c r="O46" s="1018">
        <v>881</v>
      </c>
      <c r="P46" s="1088"/>
    </row>
    <row r="47" spans="1:187" s="1047" customFormat="1" ht="30" customHeight="1">
      <c r="A47" s="1011" t="s">
        <v>1121</v>
      </c>
      <c r="B47" s="1012">
        <v>2002</v>
      </c>
      <c r="C47" s="1013" t="s">
        <v>1113</v>
      </c>
      <c r="D47" s="1014" t="s">
        <v>1117</v>
      </c>
      <c r="E47" s="1014" t="s">
        <v>1115</v>
      </c>
      <c r="F47" s="1026">
        <v>855</v>
      </c>
      <c r="G47" s="1016"/>
      <c r="H47" s="1030"/>
      <c r="I47" s="1050">
        <v>855</v>
      </c>
      <c r="J47" s="1017"/>
      <c r="K47" s="1018">
        <f t="shared" si="0"/>
        <v>855</v>
      </c>
      <c r="L47" s="1019"/>
      <c r="M47" s="1016"/>
      <c r="N47" s="1018"/>
      <c r="O47" s="1018">
        <v>778</v>
      </c>
      <c r="P47" s="1088"/>
      <c r="Q47" s="1048"/>
      <c r="R47" s="1048"/>
      <c r="S47" s="1048"/>
      <c r="T47" s="1048"/>
      <c r="U47" s="1048"/>
      <c r="V47" s="1048"/>
      <c r="W47" s="1048"/>
      <c r="X47" s="1048"/>
      <c r="Y47" s="1048"/>
      <c r="Z47" s="1048"/>
      <c r="AA47" s="1048"/>
      <c r="AB47" s="1048"/>
      <c r="AC47" s="1048"/>
      <c r="AD47" s="1048"/>
      <c r="AE47" s="1048"/>
      <c r="AF47" s="1048"/>
      <c r="AG47" s="1048"/>
      <c r="AH47" s="1048"/>
      <c r="AI47" s="1048"/>
      <c r="AJ47" s="1048"/>
      <c r="AK47" s="1048"/>
      <c r="AL47" s="1048"/>
      <c r="AM47" s="1048"/>
      <c r="AN47" s="1048"/>
      <c r="AO47" s="1048"/>
      <c r="AP47" s="1048"/>
      <c r="AQ47" s="1048"/>
      <c r="AR47" s="1048"/>
      <c r="AS47" s="1048"/>
      <c r="AT47" s="1048"/>
      <c r="AU47" s="1048"/>
      <c r="AV47" s="1048"/>
      <c r="AW47" s="1048"/>
      <c r="AX47" s="1048"/>
      <c r="AY47" s="1048"/>
      <c r="AZ47" s="1048"/>
      <c r="BA47" s="1048"/>
      <c r="BB47" s="1048"/>
      <c r="BC47" s="1048"/>
      <c r="BD47" s="1048"/>
      <c r="BE47" s="1048"/>
      <c r="BF47" s="1048"/>
      <c r="BG47" s="1048"/>
      <c r="BH47" s="1048"/>
      <c r="BI47" s="1048"/>
      <c r="BJ47" s="1048"/>
      <c r="BK47" s="1048"/>
      <c r="BL47" s="1048"/>
      <c r="BM47" s="1048"/>
      <c r="BN47" s="1048"/>
      <c r="BO47" s="1048"/>
      <c r="BP47" s="1048"/>
      <c r="BQ47" s="1048"/>
      <c r="BR47" s="1048"/>
      <c r="BS47" s="1048"/>
      <c r="BT47" s="1048"/>
      <c r="BU47" s="1048"/>
      <c r="BV47" s="1048"/>
      <c r="BW47" s="1048"/>
      <c r="BX47" s="1048"/>
      <c r="BY47" s="1048"/>
      <c r="BZ47" s="1048"/>
      <c r="CA47" s="1048"/>
      <c r="CB47" s="1048"/>
      <c r="CC47" s="1048"/>
      <c r="CD47" s="1048"/>
      <c r="CE47" s="1048"/>
      <c r="CF47" s="1048"/>
      <c r="CG47" s="1048"/>
      <c r="CH47" s="1048"/>
      <c r="CI47" s="1048"/>
      <c r="CJ47" s="1048"/>
      <c r="CK47" s="1048"/>
      <c r="CL47" s="1048"/>
      <c r="CM47" s="1048"/>
      <c r="CN47" s="1048"/>
      <c r="CO47" s="1048"/>
      <c r="CP47" s="1048"/>
      <c r="CQ47" s="1048"/>
      <c r="CR47" s="1048"/>
      <c r="CS47" s="1048"/>
      <c r="CT47" s="1048"/>
      <c r="CU47" s="1048"/>
      <c r="CV47" s="1048"/>
      <c r="CW47" s="1048"/>
      <c r="CX47" s="1048"/>
      <c r="CY47" s="1048"/>
      <c r="CZ47" s="1048"/>
      <c r="DA47" s="1048"/>
      <c r="DB47" s="1048"/>
      <c r="DC47" s="1048"/>
      <c r="DD47" s="1048"/>
      <c r="DE47" s="1048"/>
      <c r="DF47" s="1048"/>
      <c r="DG47" s="1048"/>
      <c r="DH47" s="1048"/>
      <c r="DI47" s="1048"/>
      <c r="DJ47" s="1048"/>
      <c r="DK47" s="1048"/>
      <c r="DL47" s="1048"/>
      <c r="DM47" s="1048"/>
      <c r="DN47" s="1048"/>
      <c r="DO47" s="1048"/>
      <c r="DP47" s="1048"/>
      <c r="DQ47" s="1048"/>
      <c r="DR47" s="1048"/>
      <c r="DS47" s="1048"/>
      <c r="DT47" s="1048"/>
      <c r="DU47" s="1048"/>
      <c r="DV47" s="1048"/>
      <c r="DW47" s="1048"/>
      <c r="DX47" s="1048"/>
      <c r="DY47" s="1048"/>
      <c r="DZ47" s="1048"/>
      <c r="EA47" s="1048"/>
      <c r="EB47" s="1048"/>
      <c r="EC47" s="1048"/>
      <c r="ED47" s="1048"/>
      <c r="EE47" s="1048"/>
      <c r="EF47" s="1048"/>
      <c r="EG47" s="1048"/>
      <c r="EH47" s="1048"/>
      <c r="EI47" s="1048"/>
      <c r="EJ47" s="1048"/>
      <c r="EK47" s="1048"/>
      <c r="EL47" s="1048"/>
      <c r="EM47" s="1048"/>
      <c r="EN47" s="1048"/>
      <c r="EO47" s="1048"/>
      <c r="EP47" s="1048"/>
      <c r="EQ47" s="1048"/>
      <c r="ER47" s="1048"/>
      <c r="ES47" s="1048"/>
      <c r="ET47" s="1048"/>
      <c r="EU47" s="1048"/>
      <c r="EV47" s="1048"/>
      <c r="EW47" s="1048"/>
      <c r="EX47" s="1048"/>
      <c r="EY47" s="1048"/>
      <c r="EZ47" s="1048"/>
      <c r="FA47" s="1048"/>
      <c r="FB47" s="1048"/>
      <c r="FC47" s="1048"/>
      <c r="FD47" s="1048"/>
      <c r="FE47" s="1048"/>
      <c r="FF47" s="1048"/>
      <c r="FG47" s="1048"/>
      <c r="FH47" s="1048"/>
      <c r="FI47" s="1048"/>
      <c r="FJ47" s="1048"/>
      <c r="FK47" s="1048"/>
      <c r="FL47" s="1048"/>
      <c r="FM47" s="1048"/>
      <c r="FN47" s="1048"/>
      <c r="FO47" s="1048"/>
      <c r="FP47" s="1048"/>
      <c r="FQ47" s="1048"/>
      <c r="FR47" s="1048"/>
      <c r="FS47" s="1048"/>
      <c r="FT47" s="1048"/>
      <c r="FU47" s="1048"/>
      <c r="FV47" s="1048"/>
      <c r="FW47" s="1048"/>
      <c r="FX47" s="1048"/>
      <c r="FY47" s="1048"/>
      <c r="FZ47" s="1048"/>
      <c r="GA47" s="1048"/>
      <c r="GB47" s="1048"/>
      <c r="GC47" s="1048"/>
      <c r="GD47" s="1048"/>
      <c r="GE47" s="1048"/>
    </row>
    <row r="48" spans="1:16" ht="30" customHeight="1">
      <c r="A48" s="1011"/>
      <c r="B48" s="1012"/>
      <c r="C48" s="1013" t="s">
        <v>1113</v>
      </c>
      <c r="D48" s="1014" t="s">
        <v>1118</v>
      </c>
      <c r="E48" s="1014" t="s">
        <v>1115</v>
      </c>
      <c r="F48" s="1026">
        <v>1109</v>
      </c>
      <c r="G48" s="1016"/>
      <c r="H48" s="1030"/>
      <c r="I48" s="1050">
        <v>1109</v>
      </c>
      <c r="J48" s="1017"/>
      <c r="K48" s="1018">
        <f t="shared" si="0"/>
        <v>1109</v>
      </c>
      <c r="L48" s="1019"/>
      <c r="M48" s="1016"/>
      <c r="N48" s="1018"/>
      <c r="O48" s="1018"/>
      <c r="P48" s="1088"/>
    </row>
    <row r="49" spans="1:16" ht="30" customHeight="1">
      <c r="A49" s="1011"/>
      <c r="B49" s="1012"/>
      <c r="C49" s="1013" t="s">
        <v>1113</v>
      </c>
      <c r="D49" s="1014" t="s">
        <v>1119</v>
      </c>
      <c r="E49" s="1014" t="s">
        <v>1115</v>
      </c>
      <c r="F49" s="1026">
        <v>244</v>
      </c>
      <c r="G49" s="1016"/>
      <c r="H49" s="1030"/>
      <c r="I49" s="1050">
        <v>244</v>
      </c>
      <c r="J49" s="1017"/>
      <c r="K49" s="1018">
        <f t="shared" si="0"/>
        <v>244</v>
      </c>
      <c r="L49" s="1019"/>
      <c r="M49" s="1016"/>
      <c r="N49" s="1018"/>
      <c r="O49" s="1018"/>
      <c r="P49" s="1088"/>
    </row>
    <row r="50" spans="1:16" ht="30" customHeight="1">
      <c r="A50" s="1011"/>
      <c r="B50" s="1012"/>
      <c r="C50" s="1013" t="s">
        <v>1113</v>
      </c>
      <c r="D50" s="1014" t="s">
        <v>1120</v>
      </c>
      <c r="E50" s="1014" t="s">
        <v>1115</v>
      </c>
      <c r="F50" s="1026">
        <v>12</v>
      </c>
      <c r="G50" s="1016"/>
      <c r="H50" s="1030"/>
      <c r="I50" s="1050">
        <v>12</v>
      </c>
      <c r="J50" s="1017"/>
      <c r="K50" s="1018">
        <f t="shared" si="0"/>
        <v>12</v>
      </c>
      <c r="L50" s="1019"/>
      <c r="M50" s="1016"/>
      <c r="N50" s="1018"/>
      <c r="O50" s="1018"/>
      <c r="P50" s="1088"/>
    </row>
    <row r="51" spans="1:16" ht="30" customHeight="1">
      <c r="A51" s="1011" t="s">
        <v>1125</v>
      </c>
      <c r="B51" s="1012">
        <v>2000</v>
      </c>
      <c r="C51" s="1013" t="s">
        <v>1122</v>
      </c>
      <c r="D51" s="1014" t="s">
        <v>1123</v>
      </c>
      <c r="E51" s="1014" t="s">
        <v>1124</v>
      </c>
      <c r="F51" s="1021">
        <v>1600</v>
      </c>
      <c r="G51" s="1016">
        <v>800</v>
      </c>
      <c r="H51" s="1030">
        <v>800</v>
      </c>
      <c r="I51" s="1050"/>
      <c r="J51" s="1017"/>
      <c r="K51" s="1018">
        <f t="shared" si="0"/>
        <v>1600</v>
      </c>
      <c r="L51" s="1019"/>
      <c r="M51" s="1016">
        <v>1000</v>
      </c>
      <c r="N51" s="1018"/>
      <c r="O51" s="1018">
        <v>600</v>
      </c>
      <c r="P51" s="1088"/>
    </row>
    <row r="52" spans="1:16" ht="30" customHeight="1">
      <c r="A52" s="1011" t="s">
        <v>1126</v>
      </c>
      <c r="B52" s="1012">
        <v>2001</v>
      </c>
      <c r="C52" s="1013" t="s">
        <v>1104</v>
      </c>
      <c r="D52" s="1014" t="s">
        <v>1123</v>
      </c>
      <c r="E52" s="1014" t="s">
        <v>1124</v>
      </c>
      <c r="F52" s="1021">
        <v>2300</v>
      </c>
      <c r="G52" s="1016"/>
      <c r="H52" s="1030">
        <v>2300</v>
      </c>
      <c r="I52" s="1050"/>
      <c r="J52" s="1017"/>
      <c r="K52" s="1018">
        <f t="shared" si="0"/>
        <v>2300</v>
      </c>
      <c r="L52" s="1019"/>
      <c r="M52" s="1016"/>
      <c r="N52" s="1018"/>
      <c r="O52" s="1018">
        <v>2300</v>
      </c>
      <c r="P52" s="1088"/>
    </row>
    <row r="53" spans="1:16" ht="30" customHeight="1">
      <c r="A53" s="1011" t="s">
        <v>1129</v>
      </c>
      <c r="B53" s="1012">
        <v>2003</v>
      </c>
      <c r="C53" s="1013" t="s">
        <v>1027</v>
      </c>
      <c r="D53" s="1014" t="s">
        <v>1127</v>
      </c>
      <c r="E53" s="1014" t="s">
        <v>1124</v>
      </c>
      <c r="F53" s="1021">
        <v>15000</v>
      </c>
      <c r="G53" s="1016" t="s">
        <v>1128</v>
      </c>
      <c r="H53" s="1030"/>
      <c r="I53" s="1050"/>
      <c r="J53" s="1017"/>
      <c r="K53" s="1018"/>
      <c r="L53" s="1019"/>
      <c r="M53" s="1016"/>
      <c r="N53" s="1018"/>
      <c r="O53" s="1018"/>
      <c r="P53" s="1088"/>
    </row>
    <row r="54" spans="1:16" ht="30" customHeight="1">
      <c r="A54" s="1011" t="s">
        <v>1131</v>
      </c>
      <c r="B54" s="1012">
        <v>2003</v>
      </c>
      <c r="C54" s="1013" t="s">
        <v>1027</v>
      </c>
      <c r="D54" s="1014" t="s">
        <v>1130</v>
      </c>
      <c r="E54" s="1014" t="s">
        <v>1124</v>
      </c>
      <c r="F54" s="1021">
        <v>25000</v>
      </c>
      <c r="G54" s="1016" t="s">
        <v>1128</v>
      </c>
      <c r="H54" s="1030"/>
      <c r="I54" s="1050"/>
      <c r="J54" s="1017"/>
      <c r="K54" s="1018"/>
      <c r="L54" s="1019"/>
      <c r="M54" s="1016"/>
      <c r="N54" s="1018"/>
      <c r="O54" s="1018"/>
      <c r="P54" s="1088"/>
    </row>
    <row r="55" spans="1:16" ht="30" customHeight="1">
      <c r="A55" s="1011" t="s">
        <v>1134</v>
      </c>
      <c r="B55" s="1012">
        <v>2000</v>
      </c>
      <c r="C55" s="1013" t="s">
        <v>1132</v>
      </c>
      <c r="D55" s="1014" t="s">
        <v>1133</v>
      </c>
      <c r="E55" s="1014" t="s">
        <v>1124</v>
      </c>
      <c r="F55" s="1021">
        <v>6854</v>
      </c>
      <c r="G55" s="1016">
        <v>5839</v>
      </c>
      <c r="H55" s="1030">
        <v>1015</v>
      </c>
      <c r="I55" s="1050"/>
      <c r="J55" s="1017"/>
      <c r="K55" s="1018">
        <f t="shared" si="0"/>
        <v>6854</v>
      </c>
      <c r="L55" s="1019"/>
      <c r="M55" s="1016">
        <v>5905</v>
      </c>
      <c r="N55" s="1018">
        <v>381</v>
      </c>
      <c r="O55" s="1018">
        <v>568</v>
      </c>
      <c r="P55" s="1088"/>
    </row>
    <row r="56" spans="1:16" ht="30" customHeight="1">
      <c r="A56" s="1011" t="s">
        <v>1136</v>
      </c>
      <c r="B56" s="1012">
        <v>2000</v>
      </c>
      <c r="C56" s="1013" t="s">
        <v>1041</v>
      </c>
      <c r="D56" s="1014" t="s">
        <v>1135</v>
      </c>
      <c r="E56" s="1014" t="s">
        <v>1036</v>
      </c>
      <c r="F56" s="1021">
        <v>595</v>
      </c>
      <c r="G56" s="1016"/>
      <c r="H56" s="1030">
        <v>595</v>
      </c>
      <c r="I56" s="1050"/>
      <c r="J56" s="1017"/>
      <c r="K56" s="1018">
        <f t="shared" si="0"/>
        <v>595</v>
      </c>
      <c r="L56" s="1019"/>
      <c r="M56" s="1016"/>
      <c r="N56" s="1018"/>
      <c r="O56" s="1018">
        <v>476</v>
      </c>
      <c r="P56" s="1088"/>
    </row>
    <row r="57" spans="1:16" ht="30" customHeight="1">
      <c r="A57" s="1011" t="s">
        <v>1138</v>
      </c>
      <c r="B57" s="1012">
        <v>2000</v>
      </c>
      <c r="C57" s="1013" t="s">
        <v>1041</v>
      </c>
      <c r="D57" s="1014" t="s">
        <v>1137</v>
      </c>
      <c r="E57" s="1014" t="s">
        <v>1036</v>
      </c>
      <c r="F57" s="1021">
        <v>875</v>
      </c>
      <c r="G57" s="1016">
        <v>875</v>
      </c>
      <c r="H57" s="1030"/>
      <c r="I57" s="1050"/>
      <c r="J57" s="1017"/>
      <c r="K57" s="1018">
        <f t="shared" si="0"/>
        <v>875</v>
      </c>
      <c r="L57" s="1019"/>
      <c r="M57" s="1016">
        <v>525</v>
      </c>
      <c r="N57" s="1018">
        <v>175</v>
      </c>
      <c r="O57" s="1018">
        <v>175</v>
      </c>
      <c r="P57" s="1088"/>
    </row>
    <row r="58" spans="1:16" ht="30" customHeight="1">
      <c r="A58" s="1011" t="s">
        <v>1141</v>
      </c>
      <c r="B58" s="1012">
        <v>2003</v>
      </c>
      <c r="C58" s="1013" t="s">
        <v>1139</v>
      </c>
      <c r="D58" s="1014" t="s">
        <v>1140</v>
      </c>
      <c r="E58" s="1014" t="s">
        <v>1115</v>
      </c>
      <c r="F58" s="1021">
        <v>200</v>
      </c>
      <c r="G58" s="1016"/>
      <c r="H58" s="1030"/>
      <c r="I58" s="1050">
        <v>200</v>
      </c>
      <c r="J58" s="1017"/>
      <c r="K58" s="1018">
        <f t="shared" si="0"/>
        <v>200</v>
      </c>
      <c r="L58" s="1019"/>
      <c r="M58" s="1016"/>
      <c r="N58" s="1018"/>
      <c r="O58" s="1018"/>
      <c r="P58" s="1088">
        <v>200</v>
      </c>
    </row>
    <row r="59" spans="1:16" ht="30" customHeight="1">
      <c r="A59" s="1011" t="s">
        <v>1143</v>
      </c>
      <c r="B59" s="1012">
        <v>2003</v>
      </c>
      <c r="C59" s="1013" t="s">
        <v>1132</v>
      </c>
      <c r="D59" s="1014" t="s">
        <v>1142</v>
      </c>
      <c r="E59" s="1014" t="s">
        <v>1064</v>
      </c>
      <c r="F59" s="1021">
        <v>5300</v>
      </c>
      <c r="G59" s="1016"/>
      <c r="H59" s="1030"/>
      <c r="I59" s="1050"/>
      <c r="J59" s="1017"/>
      <c r="K59" s="1018">
        <f t="shared" si="0"/>
        <v>0</v>
      </c>
      <c r="L59" s="1019" t="s">
        <v>1029</v>
      </c>
      <c r="M59" s="1016"/>
      <c r="N59" s="1018"/>
      <c r="O59" s="1018"/>
      <c r="P59" s="1088"/>
    </row>
    <row r="60" spans="1:16" ht="30" customHeight="1">
      <c r="A60" s="1011" t="s">
        <v>1145</v>
      </c>
      <c r="B60" s="1012">
        <v>2003</v>
      </c>
      <c r="C60" s="1013" t="s">
        <v>1132</v>
      </c>
      <c r="D60" s="1014" t="s">
        <v>1144</v>
      </c>
      <c r="E60" s="1014" t="s">
        <v>1093</v>
      </c>
      <c r="F60" s="1021">
        <v>16000</v>
      </c>
      <c r="G60" s="1016"/>
      <c r="H60" s="1030"/>
      <c r="I60" s="1050"/>
      <c r="J60" s="1017"/>
      <c r="K60" s="1018">
        <f t="shared" si="0"/>
        <v>0</v>
      </c>
      <c r="L60" s="1019" t="s">
        <v>1029</v>
      </c>
      <c r="M60" s="1016"/>
      <c r="N60" s="1018"/>
      <c r="O60" s="1018"/>
      <c r="P60" s="1088"/>
    </row>
    <row r="61" spans="1:16" ht="30" customHeight="1" thickBot="1">
      <c r="A61" s="1011" t="s">
        <v>1148</v>
      </c>
      <c r="B61" s="1095">
        <v>2003</v>
      </c>
      <c r="C61" s="1096" t="s">
        <v>1146</v>
      </c>
      <c r="D61" s="1097" t="s">
        <v>1147</v>
      </c>
      <c r="E61" s="1097" t="s">
        <v>1093</v>
      </c>
      <c r="F61" s="1098">
        <v>480</v>
      </c>
      <c r="G61" s="1099"/>
      <c r="H61" s="1100"/>
      <c r="I61" s="1101"/>
      <c r="J61" s="1102"/>
      <c r="K61" s="1103">
        <f t="shared" si="0"/>
        <v>0</v>
      </c>
      <c r="L61" s="1098" t="s">
        <v>1029</v>
      </c>
      <c r="M61" s="1099"/>
      <c r="N61" s="1103"/>
      <c r="O61" s="1103"/>
      <c r="P61" s="1104"/>
    </row>
    <row r="62" spans="1:16" ht="30" customHeight="1" thickTop="1">
      <c r="A62" s="1011" t="s">
        <v>1150</v>
      </c>
      <c r="B62" s="1106">
        <v>2003</v>
      </c>
      <c r="C62" s="1107" t="s">
        <v>1041</v>
      </c>
      <c r="D62" s="1107" t="s">
        <v>1149</v>
      </c>
      <c r="E62" s="1107" t="s">
        <v>1036</v>
      </c>
      <c r="F62" s="1108">
        <v>5755</v>
      </c>
      <c r="G62" s="1109"/>
      <c r="H62" s="1110"/>
      <c r="I62" s="1111">
        <v>1000</v>
      </c>
      <c r="J62" s="1112">
        <v>4700</v>
      </c>
      <c r="K62" s="1113">
        <f>SUM(I62:J62)</f>
        <v>5700</v>
      </c>
      <c r="L62" s="1114"/>
      <c r="M62" s="1109"/>
      <c r="N62" s="1113"/>
      <c r="O62" s="1113"/>
      <c r="P62" s="1115"/>
    </row>
    <row r="63" spans="1:16" ht="30" customHeight="1">
      <c r="A63" s="1011" t="s">
        <v>1152</v>
      </c>
      <c r="B63" s="1053">
        <v>2003</v>
      </c>
      <c r="C63" s="1014" t="s">
        <v>1041</v>
      </c>
      <c r="D63" s="1014" t="s">
        <v>1151</v>
      </c>
      <c r="E63" s="1014" t="s">
        <v>1036</v>
      </c>
      <c r="F63" s="1021">
        <v>8400</v>
      </c>
      <c r="G63" s="1016"/>
      <c r="H63" s="1054"/>
      <c r="I63" s="1050">
        <v>1715</v>
      </c>
      <c r="J63" s="1017">
        <v>6685</v>
      </c>
      <c r="K63" s="1018">
        <f>SUM(I63:J63)</f>
        <v>8400</v>
      </c>
      <c r="L63" s="1019"/>
      <c r="M63" s="1016"/>
      <c r="N63" s="1018"/>
      <c r="O63" s="1018"/>
      <c r="P63" s="1088"/>
    </row>
    <row r="64" spans="1:16" ht="30" customHeight="1">
      <c r="A64" s="1011" t="s">
        <v>1157</v>
      </c>
      <c r="B64" s="1053">
        <v>2003</v>
      </c>
      <c r="C64" s="1014" t="s">
        <v>1153</v>
      </c>
      <c r="D64" s="1014" t="s">
        <v>1154</v>
      </c>
      <c r="E64" s="1014" t="s">
        <v>1155</v>
      </c>
      <c r="F64" s="1021">
        <v>1855</v>
      </c>
      <c r="G64" s="1016"/>
      <c r="H64" s="1054"/>
      <c r="I64" s="1050"/>
      <c r="J64" s="1017"/>
      <c r="K64" s="1018"/>
      <c r="L64" s="1019" t="s">
        <v>1156</v>
      </c>
      <c r="M64" s="1016"/>
      <c r="N64" s="1018"/>
      <c r="O64" s="1018"/>
      <c r="P64" s="1088"/>
    </row>
    <row r="65" spans="1:16" ht="30" customHeight="1">
      <c r="A65" s="1011" t="s">
        <v>1160</v>
      </c>
      <c r="B65" s="1053">
        <v>2003</v>
      </c>
      <c r="C65" s="1055" t="s">
        <v>1158</v>
      </c>
      <c r="D65" s="1056" t="s">
        <v>1159</v>
      </c>
      <c r="E65" s="1014" t="s">
        <v>1155</v>
      </c>
      <c r="F65" s="1057">
        <v>5644</v>
      </c>
      <c r="G65" s="1058"/>
      <c r="H65" s="1059"/>
      <c r="I65" s="1060"/>
      <c r="J65" s="1061">
        <v>5644</v>
      </c>
      <c r="K65" s="1062">
        <v>5644</v>
      </c>
      <c r="L65" s="1063"/>
      <c r="M65" s="1058"/>
      <c r="N65" s="1062"/>
      <c r="O65" s="1062"/>
      <c r="P65" s="1089"/>
    </row>
    <row r="66" spans="1:16" ht="30" customHeight="1">
      <c r="A66" s="1011" t="s">
        <v>1163</v>
      </c>
      <c r="B66" s="1053">
        <v>2003</v>
      </c>
      <c r="C66" s="1014" t="s">
        <v>1161</v>
      </c>
      <c r="D66" s="1056" t="s">
        <v>1162</v>
      </c>
      <c r="E66" s="1056" t="s">
        <v>1023</v>
      </c>
      <c r="F66" s="1057">
        <v>110000</v>
      </c>
      <c r="G66" s="1058" t="s">
        <v>1128</v>
      </c>
      <c r="H66" s="1059"/>
      <c r="I66" s="1060"/>
      <c r="J66" s="1061"/>
      <c r="K66" s="1062"/>
      <c r="L66" s="1063"/>
      <c r="M66" s="1058"/>
      <c r="N66" s="1062"/>
      <c r="O66" s="1062"/>
      <c r="P66" s="1089"/>
    </row>
    <row r="67" spans="1:16" ht="30" customHeight="1">
      <c r="A67" s="1011" t="s">
        <v>779</v>
      </c>
      <c r="B67" s="1053">
        <v>2003</v>
      </c>
      <c r="C67" s="1064" t="s">
        <v>1164</v>
      </c>
      <c r="D67" s="1056" t="s">
        <v>1165</v>
      </c>
      <c r="E67" s="1056" t="s">
        <v>1166</v>
      </c>
      <c r="F67" s="1057">
        <v>1000</v>
      </c>
      <c r="G67" s="1058"/>
      <c r="H67" s="1065"/>
      <c r="I67" s="1060"/>
      <c r="J67" s="1061">
        <v>1000</v>
      </c>
      <c r="K67" s="1062">
        <v>1000</v>
      </c>
      <c r="L67" s="1063"/>
      <c r="M67" s="1058"/>
      <c r="N67" s="1062"/>
      <c r="O67" s="1062"/>
      <c r="P67" s="1089"/>
    </row>
    <row r="68" spans="1:16" ht="30" customHeight="1" thickBot="1">
      <c r="A68" s="1011" t="s">
        <v>780</v>
      </c>
      <c r="B68" s="1105">
        <v>2003</v>
      </c>
      <c r="C68" s="1031" t="s">
        <v>1167</v>
      </c>
      <c r="D68" s="1031" t="s">
        <v>1168</v>
      </c>
      <c r="E68" s="1031" t="s">
        <v>1036</v>
      </c>
      <c r="F68" s="1032">
        <v>9950</v>
      </c>
      <c r="G68" s="1033"/>
      <c r="H68" s="1051"/>
      <c r="I68" s="1052"/>
      <c r="J68" s="1034"/>
      <c r="K68" s="1035"/>
      <c r="L68" s="1036"/>
      <c r="M68" s="1033"/>
      <c r="N68" s="1035"/>
      <c r="O68" s="1066"/>
      <c r="P68" s="1091"/>
    </row>
    <row r="69" spans="1:16" ht="30" customHeight="1" thickBot="1">
      <c r="A69" s="1067"/>
      <c r="B69" s="1068"/>
      <c r="C69" s="1069"/>
      <c r="D69" s="1069"/>
      <c r="E69" s="1070"/>
      <c r="F69" s="1071">
        <f>SUM(F9:F68)</f>
        <v>2213367</v>
      </c>
      <c r="G69" s="1071">
        <f>SUM(G9:G68)</f>
        <v>375715</v>
      </c>
      <c r="H69" s="1071">
        <f>SUM(H9:H66)</f>
        <v>334985</v>
      </c>
      <c r="I69" s="1071">
        <f>SUM(I9:I66)</f>
        <v>281287</v>
      </c>
      <c r="J69" s="1071">
        <f>SUM(J9:J68)</f>
        <v>72344</v>
      </c>
      <c r="K69" s="1071">
        <f>SUM(K9:K68)</f>
        <v>1064331</v>
      </c>
      <c r="L69" s="1071"/>
      <c r="M69" s="1071">
        <f>SUM(M9:M67)</f>
        <v>50621</v>
      </c>
      <c r="N69" s="1071">
        <f>SUM(N9:N67)</f>
        <v>207870</v>
      </c>
      <c r="O69" s="1071">
        <f>SUM(O9:O67)</f>
        <v>537620</v>
      </c>
      <c r="P69" s="1093">
        <f>SUM(P9:P68)</f>
        <v>1429</v>
      </c>
    </row>
    <row r="70" spans="1:16" ht="30" customHeight="1" thickTop="1">
      <c r="A70" s="1452" t="s">
        <v>1169</v>
      </c>
      <c r="B70" s="1452"/>
      <c r="C70" s="1216"/>
      <c r="D70" s="1216"/>
      <c r="E70" s="1216"/>
      <c r="F70" s="1216"/>
      <c r="G70" s="1216"/>
      <c r="H70" s="1216"/>
      <c r="I70" s="1216"/>
      <c r="J70" s="1216"/>
      <c r="K70" s="1216"/>
      <c r="L70" s="1216"/>
      <c r="M70" s="1216"/>
      <c r="N70" s="1216"/>
      <c r="O70" s="18"/>
      <c r="P70" s="1072"/>
    </row>
    <row r="71" spans="1:16" ht="30" customHeight="1">
      <c r="A71" s="801" t="s">
        <v>331</v>
      </c>
      <c r="B71" s="801"/>
      <c r="C71" s="1073" t="s">
        <v>781</v>
      </c>
      <c r="D71" s="1074"/>
      <c r="E71" s="1074"/>
      <c r="F71" s="1074"/>
      <c r="G71" s="1074"/>
      <c r="H71" s="1074"/>
      <c r="I71" s="1074"/>
      <c r="J71" s="1074"/>
      <c r="K71" s="1074"/>
      <c r="L71" s="1074"/>
      <c r="M71" s="1074"/>
      <c r="N71" s="1074"/>
      <c r="O71" s="18"/>
      <c r="P71" s="1072"/>
    </row>
    <row r="72" spans="1:16" ht="30" customHeight="1">
      <c r="A72" s="801" t="s">
        <v>349</v>
      </c>
      <c r="B72" s="801"/>
      <c r="C72" s="1453" t="s">
        <v>782</v>
      </c>
      <c r="D72" s="1454"/>
      <c r="E72" s="1454"/>
      <c r="F72" s="1454"/>
      <c r="G72" s="1454"/>
      <c r="H72" s="1454"/>
      <c r="I72" s="1454"/>
      <c r="J72" s="1454"/>
      <c r="K72" s="1454"/>
      <c r="L72" s="1454"/>
      <c r="M72" s="1454"/>
      <c r="N72" s="1454"/>
      <c r="O72" s="1072"/>
      <c r="P72" s="1072"/>
    </row>
    <row r="73" spans="1:16" ht="30" customHeight="1">
      <c r="A73" s="801" t="s">
        <v>351</v>
      </c>
      <c r="B73" s="801"/>
      <c r="C73" s="1439" t="s">
        <v>783</v>
      </c>
      <c r="D73" s="1454"/>
      <c r="E73" s="1454"/>
      <c r="F73" s="1073"/>
      <c r="G73" s="1073"/>
      <c r="H73" s="1076"/>
      <c r="I73" s="1073"/>
      <c r="J73" s="1073"/>
      <c r="K73" s="1073"/>
      <c r="L73" s="1073"/>
      <c r="M73" s="1073"/>
      <c r="N73" s="1073"/>
      <c r="O73" s="1072"/>
      <c r="P73" s="1077"/>
    </row>
    <row r="74" spans="1:16" ht="30" customHeight="1">
      <c r="A74" s="801"/>
      <c r="B74" s="801"/>
      <c r="C74" s="1439"/>
      <c r="D74" s="1239"/>
      <c r="E74" s="1075"/>
      <c r="F74" s="1073"/>
      <c r="G74" s="1073"/>
      <c r="H74" s="1076"/>
      <c r="I74" s="1073"/>
      <c r="J74" s="1073"/>
      <c r="K74" s="1073"/>
      <c r="L74" s="1073"/>
      <c r="M74" s="1073"/>
      <c r="N74" s="1073"/>
      <c r="O74" s="1072"/>
      <c r="P74" s="1077"/>
    </row>
    <row r="75" spans="1:16" ht="30" customHeight="1">
      <c r="A75" s="18"/>
      <c r="B75" s="18"/>
      <c r="C75" s="1078"/>
      <c r="D75" s="997"/>
      <c r="E75" s="18" t="s">
        <v>889</v>
      </c>
      <c r="F75" s="1072">
        <v>153018</v>
      </c>
      <c r="G75" s="18"/>
      <c r="H75" s="18"/>
      <c r="I75" s="18"/>
      <c r="J75" s="18"/>
      <c r="K75" s="18"/>
      <c r="L75" s="18"/>
      <c r="M75" s="1072"/>
      <c r="N75" s="18"/>
      <c r="O75" s="18"/>
      <c r="P75" s="18"/>
    </row>
    <row r="76" spans="1:16" ht="30" customHeight="1">
      <c r="A76" s="18"/>
      <c r="B76" s="18"/>
      <c r="C76" s="997"/>
      <c r="D76" s="997"/>
      <c r="E76" s="18" t="s">
        <v>297</v>
      </c>
      <c r="F76" s="1072">
        <v>568</v>
      </c>
      <c r="G76" s="18"/>
      <c r="H76" s="18"/>
      <c r="I76" s="18"/>
      <c r="J76" s="18"/>
      <c r="K76" s="18"/>
      <c r="L76" s="18"/>
      <c r="M76" s="1072"/>
      <c r="O76" s="18"/>
      <c r="P76" s="1072"/>
    </row>
    <row r="77" spans="1:16" ht="30" customHeight="1">
      <c r="A77" s="18"/>
      <c r="B77" s="18"/>
      <c r="C77" s="997"/>
      <c r="D77" s="997"/>
      <c r="E77" s="1072" t="s">
        <v>1170</v>
      </c>
      <c r="F77" s="1072">
        <v>381294</v>
      </c>
      <c r="G77" s="1073"/>
      <c r="H77" s="1073"/>
      <c r="I77" s="18"/>
      <c r="J77" s="18"/>
      <c r="K77" s="18"/>
      <c r="L77" s="18"/>
      <c r="M77" s="1072"/>
      <c r="N77" s="18"/>
      <c r="O77" s="18"/>
      <c r="P77" s="18"/>
    </row>
    <row r="78" spans="5:16" ht="15.75">
      <c r="E78" s="1072" t="s">
        <v>735</v>
      </c>
      <c r="F78" s="1072">
        <v>1075</v>
      </c>
      <c r="G78" s="1076"/>
      <c r="H78" s="1076"/>
      <c r="M78" s="1028"/>
      <c r="P78" s="1028"/>
    </row>
    <row r="79" spans="5:16" ht="15.75">
      <c r="E79" s="18" t="s">
        <v>1171</v>
      </c>
      <c r="F79" s="1072">
        <v>1659</v>
      </c>
      <c r="G79" s="1076"/>
      <c r="H79" s="1076"/>
      <c r="M79" s="1028"/>
      <c r="P79" s="1028"/>
    </row>
    <row r="80" spans="5:16" ht="15.75">
      <c r="E80" s="18" t="s">
        <v>1172</v>
      </c>
      <c r="F80" s="1072">
        <v>6</v>
      </c>
      <c r="G80" s="1076"/>
      <c r="H80" s="1076"/>
      <c r="M80" s="1028"/>
      <c r="P80" s="1028"/>
    </row>
    <row r="81" spans="5:16" ht="15.75">
      <c r="E81" s="24" t="s">
        <v>565</v>
      </c>
      <c r="F81" s="1079">
        <f>SUM(F75:F80)</f>
        <v>537620</v>
      </c>
      <c r="G81" s="1081" t="s">
        <v>1006</v>
      </c>
      <c r="H81" s="1076"/>
      <c r="M81" s="1028"/>
      <c r="P81" s="1028"/>
    </row>
    <row r="82" spans="5:13" ht="15.75">
      <c r="E82" s="1073"/>
      <c r="F82" s="1081"/>
      <c r="G82" s="1081"/>
      <c r="H82" s="1081"/>
      <c r="I82" s="322"/>
      <c r="M82" s="1028"/>
    </row>
    <row r="83" spans="5:8" ht="15.75">
      <c r="E83" s="1073"/>
      <c r="F83" s="1076"/>
      <c r="G83" s="1076"/>
      <c r="H83" s="1076"/>
    </row>
    <row r="84" spans="5:8" ht="15.75">
      <c r="E84" s="1082"/>
      <c r="F84" s="1081"/>
      <c r="G84" s="1081"/>
      <c r="H84" s="1081"/>
    </row>
    <row r="85" spans="5:8" ht="15.75">
      <c r="E85" s="1073"/>
      <c r="F85" s="1076"/>
      <c r="G85" s="1076"/>
      <c r="H85" s="1076"/>
    </row>
    <row r="86" spans="5:8" ht="15.75">
      <c r="E86" s="1082"/>
      <c r="F86" s="1081"/>
      <c r="G86" s="1081"/>
      <c r="H86" s="1081"/>
    </row>
    <row r="87" spans="5:8" ht="15.75">
      <c r="E87" s="1073"/>
      <c r="F87" s="1081"/>
      <c r="G87" s="1081"/>
      <c r="H87" s="1081"/>
    </row>
    <row r="88" spans="5:8" ht="15.75">
      <c r="E88" s="1073"/>
      <c r="F88" s="1076"/>
      <c r="G88" s="1076"/>
      <c r="H88" s="1076"/>
    </row>
    <row r="89" spans="6:8" ht="12.75">
      <c r="F89" s="1028"/>
      <c r="G89" s="1028"/>
      <c r="H89" s="1028"/>
    </row>
    <row r="90" spans="6:8" ht="12.75">
      <c r="F90" s="1028"/>
      <c r="G90" s="1028"/>
      <c r="H90" s="1028"/>
    </row>
    <row r="91" spans="6:8" ht="12.75">
      <c r="F91" s="1028"/>
      <c r="G91" s="1028"/>
      <c r="H91" s="1028"/>
    </row>
    <row r="92" spans="6:8" ht="12.75">
      <c r="F92" s="1083"/>
      <c r="G92" s="1083"/>
      <c r="H92" s="1083"/>
    </row>
  </sheetData>
  <mergeCells count="25">
    <mergeCell ref="A1:B1"/>
    <mergeCell ref="A70:N70"/>
    <mergeCell ref="C72:N72"/>
    <mergeCell ref="C73:E73"/>
    <mergeCell ref="M5:O5"/>
    <mergeCell ref="O7:P7"/>
    <mergeCell ref="A2:P2"/>
    <mergeCell ref="A3:P3"/>
    <mergeCell ref="A5:A8"/>
    <mergeCell ref="B5:B8"/>
    <mergeCell ref="C74:D74"/>
    <mergeCell ref="G6:P6"/>
    <mergeCell ref="G7:G8"/>
    <mergeCell ref="H7:H8"/>
    <mergeCell ref="I7:I8"/>
    <mergeCell ref="J7:J8"/>
    <mergeCell ref="K7:K8"/>
    <mergeCell ref="L7:L8"/>
    <mergeCell ref="M7:M8"/>
    <mergeCell ref="N7:N8"/>
    <mergeCell ref="G5:K5"/>
    <mergeCell ref="C5:C8"/>
    <mergeCell ref="D5:D8"/>
    <mergeCell ref="E5:E8"/>
    <mergeCell ref="F5:F8"/>
  </mergeCells>
  <printOptions horizontalCentered="1"/>
  <pageMargins left="0.15748031496062992" right="0.15748031496062992" top="0.3937007874015748" bottom="0.15748031496062992" header="0.15748031496062992" footer="0.15748031496062992"/>
  <pageSetup orientation="landscape" paperSize="9" scale="58" r:id="rId1"/>
  <rowBreaks count="2" manualBreakCount="2">
    <brk id="35" max="255" man="1"/>
    <brk id="6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8" sqref="B18"/>
    </sheetView>
  </sheetViews>
  <sheetFormatPr defaultColWidth="9.00390625" defaultRowHeight="12.75"/>
  <cols>
    <col min="1" max="1" width="5.00390625" style="0" customWidth="1"/>
    <col min="2" max="2" width="43.375" style="0" customWidth="1"/>
    <col min="3" max="3" width="12.875" style="0" customWidth="1"/>
  </cols>
  <sheetData>
    <row r="1" spans="1:5" ht="12.75">
      <c r="A1" s="679"/>
      <c r="B1" s="707"/>
      <c r="C1" s="426"/>
      <c r="D1" s="426"/>
      <c r="E1" s="426"/>
    </row>
    <row r="2" spans="1:5" ht="12.75">
      <c r="A2" s="679"/>
      <c r="B2" s="707"/>
      <c r="C2" s="426"/>
      <c r="D2" s="426"/>
      <c r="E2" s="426"/>
    </row>
    <row r="3" spans="1:5" ht="12.75">
      <c r="A3" s="478"/>
      <c r="B3" s="15"/>
      <c r="C3" s="28"/>
      <c r="D3" s="28"/>
      <c r="E3" s="28"/>
    </row>
    <row r="4" spans="1:5" ht="13.5">
      <c r="A4" s="1416" t="s">
        <v>486</v>
      </c>
      <c r="B4" s="1217"/>
      <c r="C4" s="1217"/>
      <c r="D4" s="124"/>
      <c r="E4" s="124"/>
    </row>
    <row r="5" spans="1:5" ht="13.5">
      <c r="A5" s="1416" t="s">
        <v>533</v>
      </c>
      <c r="B5" s="1217"/>
      <c r="C5" s="1217"/>
      <c r="D5" s="124"/>
      <c r="E5" s="124"/>
    </row>
    <row r="6" spans="1:5" ht="13.5">
      <c r="A6" s="680"/>
      <c r="B6" s="124"/>
      <c r="C6" s="124"/>
      <c r="D6" s="124"/>
      <c r="E6" s="124"/>
    </row>
    <row r="7" ht="13.5" thickBot="1"/>
    <row r="8" spans="1:3" ht="13.5" thickTop="1">
      <c r="A8" s="708" t="s">
        <v>534</v>
      </c>
      <c r="B8" s="709" t="s">
        <v>1189</v>
      </c>
      <c r="C8" s="717" t="s">
        <v>557</v>
      </c>
    </row>
    <row r="9" spans="1:3" ht="13.5" thickBot="1">
      <c r="A9" s="711" t="s">
        <v>535</v>
      </c>
      <c r="B9" s="712"/>
      <c r="C9" s="718"/>
    </row>
    <row r="10" spans="1:3" ht="13.5" thickTop="1">
      <c r="A10" s="714">
        <v>1</v>
      </c>
      <c r="B10" s="692" t="s">
        <v>542</v>
      </c>
      <c r="C10" s="719">
        <v>6624</v>
      </c>
    </row>
    <row r="11" spans="1:3" ht="12.75">
      <c r="A11" s="715">
        <v>2</v>
      </c>
      <c r="B11" s="403" t="s">
        <v>547</v>
      </c>
      <c r="C11" s="694"/>
    </row>
    <row r="12" spans="1:3" ht="12.75">
      <c r="A12" s="715">
        <v>3</v>
      </c>
      <c r="B12" s="403" t="s">
        <v>543</v>
      </c>
      <c r="C12" s="694"/>
    </row>
    <row r="13" spans="1:3" ht="12.75">
      <c r="A13" s="715">
        <v>4</v>
      </c>
      <c r="B13" s="403" t="s">
        <v>544</v>
      </c>
      <c r="C13" s="694"/>
    </row>
    <row r="14" spans="1:3" ht="12.75">
      <c r="A14" s="715">
        <v>5</v>
      </c>
      <c r="B14" s="403" t="s">
        <v>545</v>
      </c>
      <c r="C14" s="694">
        <v>44020</v>
      </c>
    </row>
    <row r="15" spans="1:3" ht="12.75">
      <c r="A15" s="715">
        <v>6</v>
      </c>
      <c r="B15" s="407" t="s">
        <v>546</v>
      </c>
      <c r="C15" s="408">
        <f>SUM(C11:C14)</f>
        <v>44020</v>
      </c>
    </row>
    <row r="16" spans="1:3" ht="12.75">
      <c r="A16" s="715">
        <v>7</v>
      </c>
      <c r="B16" s="403" t="s">
        <v>548</v>
      </c>
      <c r="C16" s="694"/>
    </row>
    <row r="17" spans="1:3" ht="12.75">
      <c r="A17" s="715">
        <v>8</v>
      </c>
      <c r="B17" s="403" t="s">
        <v>549</v>
      </c>
      <c r="C17" s="694"/>
    </row>
    <row r="18" spans="1:3" ht="12.75">
      <c r="A18" s="715">
        <v>9</v>
      </c>
      <c r="B18" s="403" t="s">
        <v>550</v>
      </c>
      <c r="C18" s="694"/>
    </row>
    <row r="19" spans="1:3" ht="12.75">
      <c r="A19" s="721" t="s">
        <v>551</v>
      </c>
      <c r="B19" s="716" t="s">
        <v>552</v>
      </c>
      <c r="C19" s="726">
        <v>39306</v>
      </c>
    </row>
    <row r="20" spans="1:3" ht="12.75">
      <c r="A20" s="722" t="s">
        <v>555</v>
      </c>
      <c r="B20" s="724" t="s">
        <v>553</v>
      </c>
      <c r="C20" s="725">
        <f>SUM(C16:C19)</f>
        <v>39306</v>
      </c>
    </row>
    <row r="21" spans="1:3" ht="13.5" thickBot="1">
      <c r="A21" s="723" t="s">
        <v>556</v>
      </c>
      <c r="B21" s="720" t="s">
        <v>554</v>
      </c>
      <c r="C21" s="727">
        <v>11338</v>
      </c>
    </row>
    <row r="22" ht="13.5" thickTop="1"/>
  </sheetData>
  <mergeCells count="2">
    <mergeCell ref="A4:C4"/>
    <mergeCell ref="A5:C5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C4" sqref="C4"/>
    </sheetView>
  </sheetViews>
  <sheetFormatPr defaultColWidth="9.00390625" defaultRowHeight="12.75"/>
  <cols>
    <col min="1" max="1" width="5.00390625" style="170" customWidth="1"/>
    <col min="2" max="2" width="45.00390625" style="170" customWidth="1"/>
    <col min="3" max="8" width="9.125" style="170" customWidth="1"/>
    <col min="9" max="9" width="10.375" style="170" customWidth="1"/>
    <col min="10" max="16384" width="9.125" style="170" customWidth="1"/>
  </cols>
  <sheetData>
    <row r="3" spans="1:9" ht="14.25">
      <c r="A3" s="1472" t="s">
        <v>558</v>
      </c>
      <c r="B3" s="1472"/>
      <c r="C3" s="1472"/>
      <c r="D3" s="1472"/>
      <c r="E3" s="1472"/>
      <c r="F3" s="1472"/>
      <c r="G3" s="1472"/>
      <c r="H3" s="1472"/>
      <c r="I3" s="1472"/>
    </row>
    <row r="4" spans="1:9" ht="15">
      <c r="A4" s="345"/>
      <c r="B4" s="345"/>
      <c r="C4" s="345"/>
      <c r="D4" s="345"/>
      <c r="E4" s="345"/>
      <c r="F4" s="345"/>
      <c r="G4" s="345"/>
      <c r="H4" s="345"/>
      <c r="I4" s="345"/>
    </row>
    <row r="5" spans="1:9" ht="14.25">
      <c r="A5" s="1472" t="s">
        <v>578</v>
      </c>
      <c r="B5" s="1472"/>
      <c r="C5" s="1472"/>
      <c r="D5" s="1472"/>
      <c r="E5" s="1472"/>
      <c r="F5" s="1472"/>
      <c r="G5" s="1472"/>
      <c r="H5" s="1472"/>
      <c r="I5" s="1472"/>
    </row>
    <row r="6" ht="13.5" thickBot="1"/>
    <row r="7" spans="1:9" ht="13.5" thickTop="1">
      <c r="A7" s="1470" t="s">
        <v>568</v>
      </c>
      <c r="B7" s="1468" t="s">
        <v>1189</v>
      </c>
      <c r="C7" s="1468" t="s">
        <v>559</v>
      </c>
      <c r="D7" s="1468" t="s">
        <v>560</v>
      </c>
      <c r="E7" s="1468" t="s">
        <v>561</v>
      </c>
      <c r="F7" s="1468" t="s">
        <v>562</v>
      </c>
      <c r="G7" s="1468" t="s">
        <v>563</v>
      </c>
      <c r="H7" s="1473" t="s">
        <v>564</v>
      </c>
      <c r="I7" s="1475" t="s">
        <v>565</v>
      </c>
    </row>
    <row r="8" spans="1:9" ht="12.75">
      <c r="A8" s="1471"/>
      <c r="B8" s="1469"/>
      <c r="C8" s="1469"/>
      <c r="D8" s="1469"/>
      <c r="E8" s="1469"/>
      <c r="F8" s="1469"/>
      <c r="G8" s="1469"/>
      <c r="H8" s="1474"/>
      <c r="I8" s="1476"/>
    </row>
    <row r="9" spans="1:9" ht="12.75">
      <c r="A9" s="728">
        <v>1</v>
      </c>
      <c r="B9" s="729" t="s">
        <v>576</v>
      </c>
      <c r="C9" s="730"/>
      <c r="D9" s="730">
        <v>1300</v>
      </c>
      <c r="E9" s="730">
        <v>1400</v>
      </c>
      <c r="F9" s="730">
        <v>1400</v>
      </c>
      <c r="G9" s="730">
        <v>1400</v>
      </c>
      <c r="H9" s="730">
        <v>11897</v>
      </c>
      <c r="I9" s="731">
        <f>SUM(C9:H9)</f>
        <v>17397</v>
      </c>
    </row>
    <row r="10" spans="1:9" ht="12.75">
      <c r="A10" s="728">
        <v>2</v>
      </c>
      <c r="B10" s="729" t="s">
        <v>569</v>
      </c>
      <c r="C10" s="730"/>
      <c r="D10" s="730"/>
      <c r="E10" s="730"/>
      <c r="F10" s="730"/>
      <c r="G10" s="730"/>
      <c r="H10" s="730"/>
      <c r="I10" s="731">
        <f aca="true" t="shared" si="0" ref="I10:I17">SUM(C10:H10)</f>
        <v>0</v>
      </c>
    </row>
    <row r="11" spans="1:9" ht="12.75">
      <c r="A11" s="728">
        <v>3</v>
      </c>
      <c r="B11" s="729" t="s">
        <v>570</v>
      </c>
      <c r="C11" s="730">
        <v>70278</v>
      </c>
      <c r="D11" s="730">
        <v>33398</v>
      </c>
      <c r="E11" s="730">
        <v>33478</v>
      </c>
      <c r="F11" s="730">
        <v>13189</v>
      </c>
      <c r="G11" s="730">
        <v>17360</v>
      </c>
      <c r="H11" s="730">
        <v>266300</v>
      </c>
      <c r="I11" s="731">
        <f t="shared" si="0"/>
        <v>434003</v>
      </c>
    </row>
    <row r="12" spans="1:9" ht="12.75">
      <c r="A12" s="728">
        <v>4</v>
      </c>
      <c r="B12" s="729" t="s">
        <v>571</v>
      </c>
      <c r="C12" s="730"/>
      <c r="D12" s="730"/>
      <c r="E12" s="730"/>
      <c r="F12" s="730"/>
      <c r="G12" s="730"/>
      <c r="H12" s="730"/>
      <c r="I12" s="731">
        <f t="shared" si="0"/>
        <v>0</v>
      </c>
    </row>
    <row r="13" spans="1:9" ht="12.75">
      <c r="A13" s="728">
        <v>5</v>
      </c>
      <c r="B13" s="729" t="s">
        <v>577</v>
      </c>
      <c r="C13" s="730">
        <f aca="true" t="shared" si="1" ref="C13:H13">C9+C10+C11+C12-C14</f>
        <v>0</v>
      </c>
      <c r="D13" s="730">
        <f t="shared" si="1"/>
        <v>34698</v>
      </c>
      <c r="E13" s="730">
        <f t="shared" si="1"/>
        <v>34878</v>
      </c>
      <c r="F13" s="730">
        <f t="shared" si="1"/>
        <v>14589</v>
      </c>
      <c r="G13" s="730">
        <f t="shared" si="1"/>
        <v>18760</v>
      </c>
      <c r="H13" s="730">
        <f t="shared" si="1"/>
        <v>278197</v>
      </c>
      <c r="I13" s="731">
        <f t="shared" si="0"/>
        <v>381122</v>
      </c>
    </row>
    <row r="14" spans="1:9" ht="12.75">
      <c r="A14" s="728">
        <v>6</v>
      </c>
      <c r="B14" s="729" t="s">
        <v>572</v>
      </c>
      <c r="C14" s="730">
        <v>70278</v>
      </c>
      <c r="D14" s="730"/>
      <c r="E14" s="730"/>
      <c r="F14" s="730"/>
      <c r="G14" s="730"/>
      <c r="H14" s="730"/>
      <c r="I14" s="731">
        <f t="shared" si="0"/>
        <v>70278</v>
      </c>
    </row>
    <row r="15" spans="1:9" ht="12.75">
      <c r="A15" s="728">
        <v>7</v>
      </c>
      <c r="B15" s="729" t="s">
        <v>573</v>
      </c>
      <c r="C15" s="730"/>
      <c r="D15" s="730"/>
      <c r="E15" s="730"/>
      <c r="F15" s="730"/>
      <c r="G15" s="730"/>
      <c r="H15" s="730"/>
      <c r="I15" s="731">
        <f t="shared" si="0"/>
        <v>0</v>
      </c>
    </row>
    <row r="16" spans="1:9" ht="12.75">
      <c r="A16" s="728">
        <v>8</v>
      </c>
      <c r="B16" s="729" t="s">
        <v>575</v>
      </c>
      <c r="C16" s="730">
        <f aca="true" t="shared" si="2" ref="C16:H16">SUM(C14:C15)</f>
        <v>70278</v>
      </c>
      <c r="D16" s="730">
        <f t="shared" si="2"/>
        <v>0</v>
      </c>
      <c r="E16" s="730">
        <f t="shared" si="2"/>
        <v>0</v>
      </c>
      <c r="F16" s="730">
        <f t="shared" si="2"/>
        <v>0</v>
      </c>
      <c r="G16" s="730">
        <f t="shared" si="2"/>
        <v>0</v>
      </c>
      <c r="H16" s="730">
        <f t="shared" si="2"/>
        <v>0</v>
      </c>
      <c r="I16" s="731">
        <f t="shared" si="0"/>
        <v>70278</v>
      </c>
    </row>
    <row r="17" spans="1:9" ht="13.5" thickBot="1">
      <c r="A17" s="732">
        <v>9</v>
      </c>
      <c r="B17" s="733" t="s">
        <v>574</v>
      </c>
      <c r="C17" s="734">
        <f aca="true" t="shared" si="3" ref="C17:H17">SUM(C13+C16)</f>
        <v>70278</v>
      </c>
      <c r="D17" s="734">
        <f t="shared" si="3"/>
        <v>34698</v>
      </c>
      <c r="E17" s="734">
        <f t="shared" si="3"/>
        <v>34878</v>
      </c>
      <c r="F17" s="734">
        <f t="shared" si="3"/>
        <v>14589</v>
      </c>
      <c r="G17" s="734">
        <f t="shared" si="3"/>
        <v>18760</v>
      </c>
      <c r="H17" s="734">
        <f t="shared" si="3"/>
        <v>278197</v>
      </c>
      <c r="I17" s="735">
        <f t="shared" si="0"/>
        <v>451400</v>
      </c>
    </row>
    <row r="18" ht="13.5" thickTop="1"/>
  </sheetData>
  <mergeCells count="11">
    <mergeCell ref="G7:G8"/>
    <mergeCell ref="F7:F8"/>
    <mergeCell ref="A7:A8"/>
    <mergeCell ref="A3:I3"/>
    <mergeCell ref="A5:I5"/>
    <mergeCell ref="E7:E8"/>
    <mergeCell ref="D7:D8"/>
    <mergeCell ref="C7:C8"/>
    <mergeCell ref="B7:B8"/>
    <mergeCell ref="H7:H8"/>
    <mergeCell ref="I7:I8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26" sqref="B26"/>
    </sheetView>
  </sheetViews>
  <sheetFormatPr defaultColWidth="9.00390625" defaultRowHeight="12.75"/>
  <cols>
    <col min="1" max="1" width="23.625" style="170" customWidth="1"/>
    <col min="2" max="2" width="11.375" style="170" customWidth="1"/>
    <col min="3" max="3" width="14.75390625" style="170" customWidth="1"/>
    <col min="4" max="4" width="12.875" style="170" customWidth="1"/>
    <col min="5" max="5" width="13.75390625" style="170" customWidth="1"/>
    <col min="6" max="6" width="14.875" style="170" customWidth="1"/>
    <col min="7" max="7" width="10.75390625" style="170" customWidth="1"/>
    <col min="8" max="16384" width="9.125" style="170" customWidth="1"/>
  </cols>
  <sheetData>
    <row r="1" spans="1:7" ht="22.5">
      <c r="A1" s="1477" t="s">
        <v>631</v>
      </c>
      <c r="B1" s="1155"/>
      <c r="C1" s="1155"/>
      <c r="D1" s="1155"/>
      <c r="E1" s="1155"/>
      <c r="F1" s="1155"/>
      <c r="G1" s="1155"/>
    </row>
    <row r="2" spans="1:7" ht="15.75">
      <c r="A2" s="1330" t="s">
        <v>611</v>
      </c>
      <c r="B2" s="1155"/>
      <c r="C2" s="1155"/>
      <c r="D2" s="1155"/>
      <c r="E2" s="1155"/>
      <c r="F2" s="1155"/>
      <c r="G2" s="1155"/>
    </row>
    <row r="3" ht="21" thickBot="1">
      <c r="A3" s="797"/>
    </row>
    <row r="4" spans="1:7" ht="51.75" thickTop="1">
      <c r="A4" s="783" t="s">
        <v>632</v>
      </c>
      <c r="B4" s="784" t="s">
        <v>633</v>
      </c>
      <c r="C4" s="785" t="s">
        <v>652</v>
      </c>
      <c r="D4" s="785" t="s">
        <v>653</v>
      </c>
      <c r="E4" s="785" t="s">
        <v>655</v>
      </c>
      <c r="F4" s="785" t="s">
        <v>656</v>
      </c>
      <c r="G4" s="786" t="s">
        <v>654</v>
      </c>
    </row>
    <row r="5" spans="1:7" ht="25.5" customHeight="1">
      <c r="A5" s="787" t="s">
        <v>634</v>
      </c>
      <c r="B5" s="769" t="s">
        <v>635</v>
      </c>
      <c r="C5" s="775">
        <v>200000</v>
      </c>
      <c r="D5" s="775">
        <v>200000</v>
      </c>
      <c r="E5" s="775">
        <v>0</v>
      </c>
      <c r="F5" s="775">
        <v>0</v>
      </c>
      <c r="G5" s="788">
        <v>0</v>
      </c>
    </row>
    <row r="6" spans="1:7" ht="25.5" customHeight="1">
      <c r="A6" s="789" t="s">
        <v>636</v>
      </c>
      <c r="B6" s="767" t="s">
        <v>635</v>
      </c>
      <c r="C6" s="771">
        <v>346000</v>
      </c>
      <c r="D6" s="771">
        <v>0</v>
      </c>
      <c r="E6" s="771">
        <v>346000</v>
      </c>
      <c r="F6" s="771">
        <v>0</v>
      </c>
      <c r="G6" s="790">
        <v>0</v>
      </c>
    </row>
    <row r="7" spans="1:7" ht="25.5" customHeight="1">
      <c r="A7" s="787" t="s">
        <v>657</v>
      </c>
      <c r="B7" s="780" t="s">
        <v>635</v>
      </c>
      <c r="C7" s="781">
        <v>530000</v>
      </c>
      <c r="D7" s="781">
        <v>344500</v>
      </c>
      <c r="E7" s="781">
        <v>397000</v>
      </c>
      <c r="F7" s="781">
        <v>344500</v>
      </c>
      <c r="G7" s="791">
        <v>0.002</v>
      </c>
    </row>
    <row r="8" spans="1:7" ht="25.5" customHeight="1">
      <c r="A8" s="789" t="s">
        <v>637</v>
      </c>
      <c r="B8" s="767" t="s">
        <v>635</v>
      </c>
      <c r="C8" s="771">
        <v>2890000</v>
      </c>
      <c r="D8" s="771">
        <v>2890000</v>
      </c>
      <c r="E8" s="771">
        <v>1538000</v>
      </c>
      <c r="F8" s="771">
        <v>1538000</v>
      </c>
      <c r="G8" s="790">
        <v>0.57</v>
      </c>
    </row>
    <row r="9" spans="1:7" ht="25.5" customHeight="1">
      <c r="A9" s="792" t="s">
        <v>658</v>
      </c>
      <c r="B9" s="780" t="s">
        <v>635</v>
      </c>
      <c r="C9" s="782">
        <v>5220000</v>
      </c>
      <c r="D9" s="782">
        <v>5220000</v>
      </c>
      <c r="E9" s="782">
        <v>5220000</v>
      </c>
      <c r="F9" s="782">
        <v>2610000</v>
      </c>
      <c r="G9" s="793">
        <v>0.04</v>
      </c>
    </row>
    <row r="10" spans="1:7" ht="25.5" customHeight="1">
      <c r="A10" s="787" t="s">
        <v>638</v>
      </c>
      <c r="B10" s="768" t="s">
        <v>659</v>
      </c>
      <c r="C10" s="782">
        <v>40000</v>
      </c>
      <c r="D10" s="782">
        <v>40000</v>
      </c>
      <c r="E10" s="782">
        <v>40000</v>
      </c>
      <c r="F10" s="782">
        <v>40000</v>
      </c>
      <c r="G10" s="793">
        <v>0.17</v>
      </c>
    </row>
    <row r="11" spans="1:7" ht="25.5" customHeight="1">
      <c r="A11" s="787" t="s">
        <v>660</v>
      </c>
      <c r="B11" s="779" t="s">
        <v>639</v>
      </c>
      <c r="C11" s="782">
        <v>28000000</v>
      </c>
      <c r="D11" s="782">
        <v>28000000</v>
      </c>
      <c r="E11" s="782">
        <v>23979000</v>
      </c>
      <c r="F11" s="782">
        <v>23979000</v>
      </c>
      <c r="G11" s="793">
        <v>100</v>
      </c>
    </row>
    <row r="12" spans="1:7" ht="25.5" customHeight="1">
      <c r="A12" s="787" t="s">
        <v>661</v>
      </c>
      <c r="B12" s="780" t="s">
        <v>639</v>
      </c>
      <c r="C12" s="781">
        <v>8800000</v>
      </c>
      <c r="D12" s="781">
        <v>8800000</v>
      </c>
      <c r="E12" s="781">
        <v>8800000</v>
      </c>
      <c r="F12" s="781">
        <v>8800000</v>
      </c>
      <c r="G12" s="788">
        <v>100</v>
      </c>
    </row>
    <row r="13" spans="1:7" ht="25.5" customHeight="1">
      <c r="A13" s="789" t="s">
        <v>640</v>
      </c>
      <c r="B13" s="767" t="s">
        <v>639</v>
      </c>
      <c r="C13" s="771">
        <v>1000000</v>
      </c>
      <c r="D13" s="771">
        <v>2000000</v>
      </c>
      <c r="E13" s="771">
        <v>1000000</v>
      </c>
      <c r="F13" s="771">
        <v>1700000</v>
      </c>
      <c r="G13" s="790">
        <v>66.67</v>
      </c>
    </row>
    <row r="14" spans="1:7" ht="25.5" customHeight="1">
      <c r="A14" s="789" t="s">
        <v>641</v>
      </c>
      <c r="B14" s="767" t="s">
        <v>639</v>
      </c>
      <c r="C14" s="771">
        <v>1000000</v>
      </c>
      <c r="D14" s="771">
        <v>1000000</v>
      </c>
      <c r="E14" s="771">
        <v>1000000</v>
      </c>
      <c r="F14" s="771">
        <v>900000</v>
      </c>
      <c r="G14" s="790">
        <v>20</v>
      </c>
    </row>
    <row r="15" spans="1:7" ht="25.5" customHeight="1">
      <c r="A15" s="789" t="s">
        <v>642</v>
      </c>
      <c r="B15" s="767" t="s">
        <v>643</v>
      </c>
      <c r="C15" s="771">
        <v>1000000</v>
      </c>
      <c r="D15" s="771">
        <v>0</v>
      </c>
      <c r="E15" s="771">
        <v>1000000</v>
      </c>
      <c r="F15" s="771">
        <v>0</v>
      </c>
      <c r="G15" s="798"/>
    </row>
    <row r="16" spans="1:7" ht="25.5" customHeight="1">
      <c r="A16" s="789" t="s">
        <v>644</v>
      </c>
      <c r="B16" s="767" t="s">
        <v>643</v>
      </c>
      <c r="C16" s="771">
        <v>200000</v>
      </c>
      <c r="D16" s="771">
        <v>0</v>
      </c>
      <c r="E16" s="771">
        <v>200000</v>
      </c>
      <c r="F16" s="771">
        <v>0</v>
      </c>
      <c r="G16" s="798"/>
    </row>
    <row r="17" spans="1:7" ht="25.5" customHeight="1">
      <c r="A17" s="789" t="s">
        <v>646</v>
      </c>
      <c r="B17" s="767" t="s">
        <v>643</v>
      </c>
      <c r="C17" s="771">
        <v>500000</v>
      </c>
      <c r="D17" s="771">
        <v>0</v>
      </c>
      <c r="E17" s="771">
        <v>500000</v>
      </c>
      <c r="F17" s="771">
        <v>0</v>
      </c>
      <c r="G17" s="798"/>
    </row>
    <row r="18" spans="1:7" ht="25.5" customHeight="1">
      <c r="A18" s="789" t="s">
        <v>647</v>
      </c>
      <c r="B18" s="767" t="s">
        <v>643</v>
      </c>
      <c r="C18" s="771">
        <v>100000</v>
      </c>
      <c r="D18" s="771">
        <v>0</v>
      </c>
      <c r="E18" s="771">
        <v>100000</v>
      </c>
      <c r="F18" s="771">
        <v>0</v>
      </c>
      <c r="G18" s="798"/>
    </row>
    <row r="19" spans="1:7" ht="25.5" customHeight="1">
      <c r="A19" s="789" t="s">
        <v>648</v>
      </c>
      <c r="B19" s="767" t="s">
        <v>643</v>
      </c>
      <c r="C19" s="771">
        <v>300000</v>
      </c>
      <c r="D19" s="771">
        <v>0</v>
      </c>
      <c r="E19" s="771">
        <v>300000</v>
      </c>
      <c r="F19" s="771">
        <v>0</v>
      </c>
      <c r="G19" s="798"/>
    </row>
    <row r="20" spans="1:7" ht="25.5" customHeight="1">
      <c r="A20" s="789" t="s">
        <v>649</v>
      </c>
      <c r="B20" s="767" t="s">
        <v>643</v>
      </c>
      <c r="C20" s="771">
        <v>1000000</v>
      </c>
      <c r="D20" s="771">
        <v>0</v>
      </c>
      <c r="E20" s="771">
        <v>1000000</v>
      </c>
      <c r="F20" s="771">
        <v>0</v>
      </c>
      <c r="G20" s="798"/>
    </row>
    <row r="21" spans="1:7" ht="25.5" customHeight="1">
      <c r="A21" s="789" t="s">
        <v>650</v>
      </c>
      <c r="B21" s="767" t="s">
        <v>643</v>
      </c>
      <c r="C21" s="771">
        <v>750000</v>
      </c>
      <c r="D21" s="771">
        <v>0</v>
      </c>
      <c r="E21" s="771">
        <v>750000</v>
      </c>
      <c r="F21" s="771">
        <v>0</v>
      </c>
      <c r="G21" s="798"/>
    </row>
    <row r="22" spans="1:7" ht="25.5" customHeight="1">
      <c r="A22" s="789" t="s">
        <v>651</v>
      </c>
      <c r="B22" s="767" t="s">
        <v>643</v>
      </c>
      <c r="C22" s="771">
        <v>2125000</v>
      </c>
      <c r="D22" s="771">
        <v>0</v>
      </c>
      <c r="E22" s="771">
        <v>2125000</v>
      </c>
      <c r="F22" s="771">
        <v>0</v>
      </c>
      <c r="G22" s="798"/>
    </row>
    <row r="23" spans="1:7" ht="25.5" customHeight="1">
      <c r="A23" s="787" t="s">
        <v>662</v>
      </c>
      <c r="B23" s="780" t="s">
        <v>643</v>
      </c>
      <c r="C23" s="781">
        <v>500000</v>
      </c>
      <c r="D23" s="781">
        <v>0</v>
      </c>
      <c r="E23" s="781">
        <v>500000</v>
      </c>
      <c r="F23" s="781">
        <v>0</v>
      </c>
      <c r="G23" s="799"/>
    </row>
    <row r="24" spans="1:7" ht="16.5" thickBot="1">
      <c r="A24" s="794" t="s">
        <v>837</v>
      </c>
      <c r="B24" s="800"/>
      <c r="C24" s="795">
        <f>SUM(C5:C23)</f>
        <v>54501000</v>
      </c>
      <c r="D24" s="795">
        <f>SUM(D5:D23)</f>
        <v>48494500</v>
      </c>
      <c r="E24" s="795">
        <f>SUM(E5:E23)</f>
        <v>48795000</v>
      </c>
      <c r="F24" s="795">
        <f>SUM(F5:F23)</f>
        <v>39911500</v>
      </c>
      <c r="G24" s="796"/>
    </row>
    <row r="25" ht="13.5" thickTop="1"/>
  </sheetData>
  <mergeCells count="2">
    <mergeCell ref="A1:G1"/>
    <mergeCell ref="A2:G2"/>
  </mergeCells>
  <printOptions horizontalCentered="1"/>
  <pageMargins left="0.35433070866141736" right="0.4330708661417323" top="0.984251968503937" bottom="0.984251968503937" header="0.5118110236220472" footer="0.5118110236220472"/>
  <pageSetup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IV48"/>
  <sheetViews>
    <sheetView workbookViewId="0" topLeftCell="A23">
      <selection activeCell="C26" sqref="C26"/>
    </sheetView>
  </sheetViews>
  <sheetFormatPr defaultColWidth="9.00390625" defaultRowHeight="12.75"/>
  <cols>
    <col min="1" max="1" width="32.25390625" style="139" customWidth="1"/>
    <col min="2" max="4" width="18.75390625" style="139" customWidth="1"/>
    <col min="5" max="5" width="27.00390625" style="139" customWidth="1"/>
    <col min="6" max="7" width="18.75390625" style="139" customWidth="1"/>
    <col min="8" max="8" width="18.75390625" style="138" customWidth="1"/>
    <col min="9" max="16384" width="9.125" style="138" customWidth="1"/>
  </cols>
  <sheetData>
    <row r="1" spans="1:7" ht="12.75">
      <c r="A1" s="135" t="s">
        <v>969</v>
      </c>
      <c r="B1" s="136"/>
      <c r="C1" s="136"/>
      <c r="D1" s="136"/>
      <c r="E1" s="137"/>
      <c r="F1" s="137"/>
      <c r="G1" s="137"/>
    </row>
    <row r="2" ht="12" customHeight="1"/>
    <row r="3" spans="1:8" s="140" customFormat="1" ht="15.75">
      <c r="A3" s="1208" t="s">
        <v>278</v>
      </c>
      <c r="B3" s="1217"/>
      <c r="C3" s="1217"/>
      <c r="D3" s="1217"/>
      <c r="E3" s="1217"/>
      <c r="F3" s="1217"/>
      <c r="G3" s="1217"/>
      <c r="H3" s="124"/>
    </row>
    <row r="4" spans="1:7" s="140" customFormat="1" ht="12.75">
      <c r="A4" s="141"/>
      <c r="B4" s="141"/>
      <c r="C4" s="141"/>
      <c r="D4" s="141"/>
      <c r="E4" s="141"/>
      <c r="F4" s="141"/>
      <c r="G4" s="141"/>
    </row>
    <row r="5" spans="6:8" ht="13.5" thickBot="1">
      <c r="F5" s="142"/>
      <c r="G5" s="142"/>
      <c r="H5" s="142"/>
    </row>
    <row r="6" spans="1:8" ht="12.75">
      <c r="A6" s="1199" t="s">
        <v>858</v>
      </c>
      <c r="B6" s="1200"/>
      <c r="C6" s="1200"/>
      <c r="D6" s="1201"/>
      <c r="E6" s="1199" t="s">
        <v>859</v>
      </c>
      <c r="F6" s="1200"/>
      <c r="G6" s="1200"/>
      <c r="H6" s="1201"/>
    </row>
    <row r="7" spans="1:8" ht="13.5" thickBot="1">
      <c r="A7" s="143"/>
      <c r="B7" s="144" t="s">
        <v>860</v>
      </c>
      <c r="C7" s="143" t="s">
        <v>303</v>
      </c>
      <c r="D7" s="143" t="s">
        <v>374</v>
      </c>
      <c r="E7" s="143"/>
      <c r="F7" s="144" t="s">
        <v>902</v>
      </c>
      <c r="G7" s="144" t="s">
        <v>303</v>
      </c>
      <c r="H7" s="144" t="s">
        <v>374</v>
      </c>
    </row>
    <row r="8" spans="1:8" ht="12.75">
      <c r="A8" s="145" t="s">
        <v>970</v>
      </c>
      <c r="B8" s="146">
        <v>138310</v>
      </c>
      <c r="C8" s="399">
        <v>220213</v>
      </c>
      <c r="D8" s="183">
        <v>228039</v>
      </c>
      <c r="E8" s="147" t="s">
        <v>971</v>
      </c>
      <c r="F8" s="148">
        <v>1442436</v>
      </c>
      <c r="G8" s="363">
        <v>1507634</v>
      </c>
      <c r="H8" s="363">
        <v>1497842</v>
      </c>
    </row>
    <row r="9" spans="1:8" ht="12.75">
      <c r="A9" s="149" t="s">
        <v>972</v>
      </c>
      <c r="B9" s="146">
        <v>1153884</v>
      </c>
      <c r="C9" s="148">
        <v>1172584</v>
      </c>
      <c r="D9" s="183">
        <v>1210133</v>
      </c>
      <c r="E9" s="150" t="s">
        <v>973</v>
      </c>
      <c r="F9" s="151">
        <v>483999</v>
      </c>
      <c r="G9" s="364">
        <v>504233</v>
      </c>
      <c r="H9" s="364">
        <v>499417</v>
      </c>
    </row>
    <row r="10" spans="1:8" ht="12.75">
      <c r="A10" s="149" t="s">
        <v>887</v>
      </c>
      <c r="B10" s="146">
        <v>1026335</v>
      </c>
      <c r="C10" s="148">
        <v>1052338</v>
      </c>
      <c r="D10" s="183">
        <v>1052338</v>
      </c>
      <c r="E10" s="152" t="s">
        <v>974</v>
      </c>
      <c r="F10" s="151">
        <v>952005</v>
      </c>
      <c r="G10" s="364">
        <v>985276</v>
      </c>
      <c r="H10" s="364">
        <v>968867</v>
      </c>
    </row>
    <row r="11" spans="1:8" ht="12.75">
      <c r="A11" s="149" t="s">
        <v>975</v>
      </c>
      <c r="B11" s="146">
        <v>706325</v>
      </c>
      <c r="C11" s="148">
        <v>715680</v>
      </c>
      <c r="D11" s="183">
        <v>715680</v>
      </c>
      <c r="E11" s="150" t="s">
        <v>976</v>
      </c>
      <c r="F11" s="151"/>
      <c r="G11" s="364"/>
      <c r="H11" s="364"/>
    </row>
    <row r="12" spans="1:8" ht="12.75">
      <c r="A12" s="149" t="s">
        <v>977</v>
      </c>
      <c r="B12" s="146">
        <v>60772</v>
      </c>
      <c r="C12" s="148">
        <v>70905</v>
      </c>
      <c r="D12" s="183">
        <v>77850</v>
      </c>
      <c r="E12" s="150" t="s">
        <v>978</v>
      </c>
      <c r="F12" s="151">
        <v>170326</v>
      </c>
      <c r="G12" s="364">
        <v>181736</v>
      </c>
      <c r="H12" s="364">
        <v>175867</v>
      </c>
    </row>
    <row r="13" spans="1:8" ht="12.75">
      <c r="A13" s="153" t="s">
        <v>979</v>
      </c>
      <c r="B13" s="146">
        <v>1000</v>
      </c>
      <c r="C13" s="148">
        <v>47512</v>
      </c>
      <c r="D13" s="183">
        <v>47512</v>
      </c>
      <c r="E13" s="150" t="s">
        <v>980</v>
      </c>
      <c r="F13" s="151">
        <v>136650</v>
      </c>
      <c r="G13" s="364">
        <v>135788</v>
      </c>
      <c r="H13" s="364">
        <v>135812</v>
      </c>
    </row>
    <row r="14" spans="1:8" ht="12.75">
      <c r="A14" s="154" t="s">
        <v>981</v>
      </c>
      <c r="B14" s="146">
        <v>2040</v>
      </c>
      <c r="C14" s="148">
        <v>14791</v>
      </c>
      <c r="D14" s="183">
        <v>14791</v>
      </c>
      <c r="E14" s="155" t="s">
        <v>982</v>
      </c>
      <c r="F14" s="151">
        <v>16136</v>
      </c>
      <c r="G14" s="364">
        <v>20296</v>
      </c>
      <c r="H14" s="364">
        <v>19091</v>
      </c>
    </row>
    <row r="15" spans="1:8" ht="12.75">
      <c r="A15" s="154" t="s">
        <v>983</v>
      </c>
      <c r="B15" s="156">
        <v>88308</v>
      </c>
      <c r="C15" s="151">
        <v>76098</v>
      </c>
      <c r="D15" s="184">
        <v>76098</v>
      </c>
      <c r="E15" s="155" t="s">
        <v>984</v>
      </c>
      <c r="F15" s="151">
        <v>10400</v>
      </c>
      <c r="G15" s="364">
        <v>5001</v>
      </c>
      <c r="H15" s="364"/>
    </row>
    <row r="16" spans="1:8" ht="12.75">
      <c r="A16" s="149" t="s">
        <v>985</v>
      </c>
      <c r="B16" s="157">
        <v>31978</v>
      </c>
      <c r="C16" s="151"/>
      <c r="D16" s="184"/>
      <c r="E16" s="158" t="s">
        <v>260</v>
      </c>
      <c r="F16" s="151"/>
      <c r="G16" s="364">
        <v>608519</v>
      </c>
      <c r="H16" s="364">
        <v>608519</v>
      </c>
    </row>
    <row r="17" spans="1:8" ht="12.75">
      <c r="A17" s="159" t="s">
        <v>264</v>
      </c>
      <c r="B17" s="160"/>
      <c r="C17" s="151"/>
      <c r="D17" s="151">
        <v>13409</v>
      </c>
      <c r="E17" s="149" t="s">
        <v>259</v>
      </c>
      <c r="F17" s="149"/>
      <c r="G17" s="364"/>
      <c r="H17" s="364">
        <v>3665</v>
      </c>
    </row>
    <row r="18" spans="1:8" ht="12.75">
      <c r="A18" s="159" t="s">
        <v>259</v>
      </c>
      <c r="B18" s="452"/>
      <c r="C18" s="164"/>
      <c r="D18" s="453">
        <v>17952</v>
      </c>
      <c r="F18" s="149"/>
      <c r="G18" s="365"/>
      <c r="H18" s="365"/>
    </row>
    <row r="19" spans="1:8" ht="13.5" thickBot="1">
      <c r="A19" s="162" t="s">
        <v>258</v>
      </c>
      <c r="B19" s="163"/>
      <c r="C19" s="600">
        <v>608519</v>
      </c>
      <c r="D19" s="185">
        <v>608519</v>
      </c>
      <c r="E19" s="158"/>
      <c r="F19" s="151"/>
      <c r="G19" s="365"/>
      <c r="H19" s="365"/>
    </row>
    <row r="20" spans="1:256" s="169" customFormat="1" ht="13.5" thickBot="1">
      <c r="A20" s="165" t="s">
        <v>986</v>
      </c>
      <c r="B20" s="166">
        <f>SUM(B8:B19)</f>
        <v>3208952</v>
      </c>
      <c r="C20" s="167">
        <f>SUM(C8:C19)</f>
        <v>3978640</v>
      </c>
      <c r="D20" s="167">
        <f>SUM(D8:D19)</f>
        <v>4062321</v>
      </c>
      <c r="E20" s="165" t="s">
        <v>986</v>
      </c>
      <c r="F20" s="167">
        <f>SUM(F8:F19)</f>
        <v>3211952</v>
      </c>
      <c r="G20" s="167">
        <f>SUM(G8:G18)</f>
        <v>3948483</v>
      </c>
      <c r="H20" s="167">
        <f>SUM(H8:H18)</f>
        <v>3909080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  <c r="IU20" s="168"/>
      <c r="IV20" s="168"/>
    </row>
    <row r="21" spans="1:7" s="168" customFormat="1" ht="12.75">
      <c r="A21"/>
      <c r="B21"/>
      <c r="C21"/>
      <c r="D21"/>
      <c r="E21"/>
      <c r="F21"/>
      <c r="G21"/>
    </row>
    <row r="22" spans="1:7" s="168" customFormat="1" ht="12.75">
      <c r="A22" s="170" t="s">
        <v>948</v>
      </c>
      <c r="B22" s="171" t="s">
        <v>987</v>
      </c>
      <c r="C22" s="171"/>
      <c r="D22" s="171"/>
      <c r="E22"/>
      <c r="F22"/>
      <c r="G22"/>
    </row>
    <row r="23" spans="1:7" s="168" customFormat="1" ht="12.75">
      <c r="A23" s="1155" t="s">
        <v>1185</v>
      </c>
      <c r="B23" s="1239"/>
      <c r="C23" s="171"/>
      <c r="D23" s="171"/>
      <c r="E23"/>
      <c r="F23"/>
      <c r="G23"/>
    </row>
    <row r="25" spans="1:4" ht="12.75">
      <c r="A25" s="135" t="s">
        <v>988</v>
      </c>
      <c r="B25" s="136"/>
      <c r="C25" s="136"/>
      <c r="D25" s="136"/>
    </row>
    <row r="26" spans="5:7" ht="12.75">
      <c r="E26" s="137"/>
      <c r="F26" s="137"/>
      <c r="G26" s="137"/>
    </row>
    <row r="27" spans="1:8" s="172" customFormat="1" ht="15.75">
      <c r="A27" s="1208" t="s">
        <v>279</v>
      </c>
      <c r="B27" s="1217"/>
      <c r="C27" s="1217"/>
      <c r="D27" s="1217"/>
      <c r="E27" s="1217"/>
      <c r="F27" s="1217"/>
      <c r="G27" s="124"/>
      <c r="H27" s="124"/>
    </row>
    <row r="28" spans="5:7" ht="16.5" thickBot="1">
      <c r="E28" s="173"/>
      <c r="F28" s="173"/>
      <c r="G28" s="173"/>
    </row>
    <row r="29" spans="1:8" s="140" customFormat="1" ht="12.75">
      <c r="A29" s="1199" t="s">
        <v>858</v>
      </c>
      <c r="B29" s="1200"/>
      <c r="C29" s="1200"/>
      <c r="D29" s="1201"/>
      <c r="E29" s="1199" t="s">
        <v>859</v>
      </c>
      <c r="F29" s="1200"/>
      <c r="G29" s="1200"/>
      <c r="H29" s="1201"/>
    </row>
    <row r="30" spans="1:8" s="140" customFormat="1" ht="13.5" thickBot="1">
      <c r="A30" s="174"/>
      <c r="B30" s="175" t="s">
        <v>860</v>
      </c>
      <c r="C30" s="143" t="s">
        <v>303</v>
      </c>
      <c r="D30" s="143" t="s">
        <v>374</v>
      </c>
      <c r="E30" s="176"/>
      <c r="F30" s="144" t="s">
        <v>860</v>
      </c>
      <c r="G30" s="144" t="s">
        <v>303</v>
      </c>
      <c r="H30" s="144" t="s">
        <v>374</v>
      </c>
    </row>
    <row r="31" spans="1:8" ht="12.75">
      <c r="A31" s="177" t="s">
        <v>880</v>
      </c>
      <c r="B31" s="148">
        <v>90000</v>
      </c>
      <c r="C31" s="148">
        <v>103690</v>
      </c>
      <c r="D31" s="148">
        <v>86799</v>
      </c>
      <c r="E31" s="177" t="s">
        <v>879</v>
      </c>
      <c r="F31" s="148">
        <v>766542</v>
      </c>
      <c r="G31" s="148">
        <v>849281</v>
      </c>
      <c r="H31" s="148">
        <v>797134</v>
      </c>
    </row>
    <row r="32" spans="1:8" ht="12.75">
      <c r="A32" s="177" t="s">
        <v>292</v>
      </c>
      <c r="B32" s="148"/>
      <c r="C32" s="148">
        <v>16500</v>
      </c>
      <c r="D32" s="148">
        <v>35988</v>
      </c>
      <c r="E32" s="177" t="s">
        <v>989</v>
      </c>
      <c r="F32" s="148">
        <v>39000</v>
      </c>
      <c r="G32" s="148">
        <v>56295</v>
      </c>
      <c r="H32" s="148">
        <v>48682</v>
      </c>
    </row>
    <row r="33" spans="1:8" ht="12.75">
      <c r="A33" s="177" t="s">
        <v>275</v>
      </c>
      <c r="B33" s="148">
        <v>31000</v>
      </c>
      <c r="C33" s="148">
        <v>31000</v>
      </c>
      <c r="D33" s="148">
        <v>23715</v>
      </c>
      <c r="E33" s="177" t="s">
        <v>991</v>
      </c>
      <c r="F33" s="148">
        <v>24155</v>
      </c>
      <c r="G33" s="151">
        <v>24155</v>
      </c>
      <c r="H33" s="151">
        <v>24155</v>
      </c>
    </row>
    <row r="34" spans="1:8" ht="12.75">
      <c r="A34" s="153" t="s">
        <v>990</v>
      </c>
      <c r="B34" s="148">
        <v>434804</v>
      </c>
      <c r="C34" s="148">
        <v>382115</v>
      </c>
      <c r="D34" s="148">
        <v>463099</v>
      </c>
      <c r="E34" s="179" t="s">
        <v>992</v>
      </c>
      <c r="F34" s="148">
        <v>33760</v>
      </c>
      <c r="G34" s="151">
        <v>23456</v>
      </c>
      <c r="H34" s="151">
        <v>23425</v>
      </c>
    </row>
    <row r="35" spans="1:8" ht="12.75">
      <c r="A35" s="178" t="s">
        <v>889</v>
      </c>
      <c r="B35" s="161">
        <v>95328</v>
      </c>
      <c r="C35" s="161">
        <v>153656</v>
      </c>
      <c r="D35" s="161">
        <v>153018</v>
      </c>
      <c r="E35" s="178" t="s">
        <v>994</v>
      </c>
      <c r="F35" s="164">
        <v>8766</v>
      </c>
      <c r="G35" s="151">
        <v>18766</v>
      </c>
      <c r="H35" s="151">
        <v>17321</v>
      </c>
    </row>
    <row r="36" spans="1:8" ht="12.75">
      <c r="A36" s="178" t="s">
        <v>297</v>
      </c>
      <c r="B36" s="151"/>
      <c r="C36" s="151">
        <v>568</v>
      </c>
      <c r="D36" s="151">
        <v>568</v>
      </c>
      <c r="E36" s="149" t="s">
        <v>996</v>
      </c>
      <c r="F36" s="151">
        <v>3000</v>
      </c>
      <c r="G36" s="151">
        <v>7500</v>
      </c>
      <c r="H36" s="151">
        <v>5700</v>
      </c>
    </row>
    <row r="37" spans="1:8" ht="12.75">
      <c r="A37" s="149" t="s">
        <v>993</v>
      </c>
      <c r="B37" s="164">
        <v>78096</v>
      </c>
      <c r="C37" s="164">
        <v>78096</v>
      </c>
      <c r="D37" s="164">
        <v>54216</v>
      </c>
      <c r="E37" s="149" t="s">
        <v>998</v>
      </c>
      <c r="F37" s="149">
        <v>161120</v>
      </c>
      <c r="G37" s="151">
        <v>156120</v>
      </c>
      <c r="H37" s="151"/>
    </row>
    <row r="38" spans="1:8" ht="12.75">
      <c r="A38" s="149" t="s">
        <v>995</v>
      </c>
      <c r="B38" s="151">
        <v>17000</v>
      </c>
      <c r="C38" s="151">
        <v>19681</v>
      </c>
      <c r="D38" s="151">
        <v>19681</v>
      </c>
      <c r="E38" s="180" t="s">
        <v>1000</v>
      </c>
      <c r="F38" s="149"/>
      <c r="G38" s="151">
        <v>10000</v>
      </c>
      <c r="H38" s="151"/>
    </row>
    <row r="39" spans="1:8" ht="12.75">
      <c r="A39" s="149" t="s">
        <v>997</v>
      </c>
      <c r="B39" s="151">
        <v>12500</v>
      </c>
      <c r="C39" s="151">
        <v>12500</v>
      </c>
      <c r="D39" s="151">
        <v>11951</v>
      </c>
      <c r="E39" s="149" t="s">
        <v>265</v>
      </c>
      <c r="F39" s="151"/>
      <c r="G39" s="151">
        <v>8800</v>
      </c>
      <c r="H39" s="151">
        <v>3951</v>
      </c>
    </row>
    <row r="40" spans="1:8" ht="12.75">
      <c r="A40" s="149" t="s">
        <v>999</v>
      </c>
      <c r="B40" s="151">
        <v>2775</v>
      </c>
      <c r="C40" s="160">
        <v>2778</v>
      </c>
      <c r="D40" s="160">
        <v>1317</v>
      </c>
      <c r="E40" s="149"/>
      <c r="F40" s="151"/>
      <c r="G40" s="151"/>
      <c r="H40" s="151"/>
    </row>
    <row r="41" spans="1:8" ht="12.75">
      <c r="A41" s="149" t="s">
        <v>1001</v>
      </c>
      <c r="B41" s="151">
        <v>113720</v>
      </c>
      <c r="C41" s="151">
        <v>272818</v>
      </c>
      <c r="D41" s="151">
        <v>60000</v>
      </c>
      <c r="E41" s="149"/>
      <c r="F41" s="151"/>
      <c r="G41" s="151"/>
      <c r="H41" s="151"/>
    </row>
    <row r="42" spans="1:8" ht="12.75">
      <c r="A42" s="149" t="s">
        <v>1002</v>
      </c>
      <c r="B42" s="150"/>
      <c r="C42" s="183">
        <v>3435</v>
      </c>
      <c r="D42" s="183">
        <v>3435</v>
      </c>
      <c r="E42" s="149"/>
      <c r="F42" s="151"/>
      <c r="G42" s="151"/>
      <c r="H42" s="151"/>
    </row>
    <row r="43" spans="1:8" ht="12.75">
      <c r="A43" s="162" t="s">
        <v>270</v>
      </c>
      <c r="B43" s="162"/>
      <c r="C43" s="161">
        <v>41162</v>
      </c>
      <c r="D43" s="161">
        <v>41925</v>
      </c>
      <c r="E43" s="149"/>
      <c r="F43" s="151"/>
      <c r="G43" s="151"/>
      <c r="H43" s="151"/>
    </row>
    <row r="44" spans="1:8" ht="13.5" thickBot="1">
      <c r="A44" s="47" t="s">
        <v>293</v>
      </c>
      <c r="B44" s="460"/>
      <c r="C44" s="404">
        <v>6217</v>
      </c>
      <c r="D44" s="404">
        <v>6147</v>
      </c>
      <c r="E44" s="162"/>
      <c r="F44" s="161"/>
      <c r="G44" s="161"/>
      <c r="H44" s="161"/>
    </row>
    <row r="45" spans="1:8" ht="13.5" thickBot="1">
      <c r="A45" s="165" t="s">
        <v>986</v>
      </c>
      <c r="B45" s="167">
        <f>SUM(B31:B43)</f>
        <v>875223</v>
      </c>
      <c r="C45" s="167">
        <f>SUM(C31:C44)</f>
        <v>1124216</v>
      </c>
      <c r="D45" s="167">
        <f>SUM(D31:D44)</f>
        <v>961859</v>
      </c>
      <c r="E45" s="165" t="s">
        <v>986</v>
      </c>
      <c r="F45" s="167">
        <f>SUM(F31:F44)</f>
        <v>1036343</v>
      </c>
      <c r="G45" s="167">
        <f>SUM(G31:G44)</f>
        <v>1154373</v>
      </c>
      <c r="H45" s="167">
        <f>SUM(H31:H44)</f>
        <v>920368</v>
      </c>
    </row>
    <row r="47" spans="1:6" ht="12.75">
      <c r="A47" s="139" t="s">
        <v>948</v>
      </c>
      <c r="B47" s="181" t="s">
        <v>1003</v>
      </c>
      <c r="C47" s="181"/>
      <c r="D47" s="181"/>
      <c r="F47" s="157"/>
    </row>
    <row r="48" spans="1:5" ht="12.75">
      <c r="A48" s="1198" t="s">
        <v>1186</v>
      </c>
      <c r="B48" s="1198"/>
      <c r="C48" s="182"/>
      <c r="D48" s="182"/>
      <c r="E48" s="157"/>
    </row>
  </sheetData>
  <mergeCells count="8">
    <mergeCell ref="A3:G3"/>
    <mergeCell ref="A23:B23"/>
    <mergeCell ref="A6:D6"/>
    <mergeCell ref="E6:H6"/>
    <mergeCell ref="A27:F27"/>
    <mergeCell ref="A48:B48"/>
    <mergeCell ref="E29:H29"/>
    <mergeCell ref="A29:D29"/>
  </mergeCells>
  <printOptions horizontalCentered="1"/>
  <pageMargins left="0.1968503937007874" right="0.1968503937007874" top="0.3937007874015748" bottom="0.3937007874015748" header="0.2362204724409449" footer="0.2362204724409449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R46"/>
  <sheetViews>
    <sheetView workbookViewId="0" topLeftCell="A21">
      <selection activeCell="C30" sqref="C30"/>
    </sheetView>
  </sheetViews>
  <sheetFormatPr defaultColWidth="9.00390625" defaultRowHeight="12.75"/>
  <cols>
    <col min="1" max="1" width="30.00390625" style="0" customWidth="1"/>
    <col min="2" max="2" width="10.125" style="0" customWidth="1"/>
    <col min="3" max="3" width="10.625" style="0" customWidth="1"/>
    <col min="4" max="4" width="11.125" style="0" customWidth="1"/>
    <col min="5" max="5" width="9.375" style="0" customWidth="1"/>
    <col min="6" max="6" width="10.625" style="0" customWidth="1"/>
    <col min="7" max="7" width="10.75390625" style="0" customWidth="1"/>
    <col min="9" max="9" width="10.875" style="0" customWidth="1"/>
    <col min="10" max="10" width="10.625" style="0" customWidth="1"/>
    <col min="11" max="11" width="10.125" style="0" customWidth="1"/>
    <col min="12" max="13" width="10.875" style="0" customWidth="1"/>
    <col min="14" max="14" width="10.125" style="0" customWidth="1"/>
    <col min="15" max="15" width="11.00390625" style="0" customWidth="1"/>
    <col min="16" max="16" width="11.125" style="0" customWidth="1"/>
  </cols>
  <sheetData>
    <row r="1" spans="1:18" ht="12.75">
      <c r="A1" s="58" t="s">
        <v>903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P1" s="60"/>
      <c r="Q1" s="60"/>
      <c r="R1" s="60"/>
    </row>
    <row r="2" spans="1:18" ht="12.7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P2" s="60"/>
      <c r="Q2" s="60"/>
      <c r="R2" s="60"/>
    </row>
    <row r="3" spans="1:16" s="61" customFormat="1" ht="12.75">
      <c r="A3" s="1156" t="s">
        <v>294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155"/>
      <c r="P3" s="1155"/>
    </row>
    <row r="4" spans="1:16" s="61" customFormat="1" ht="12.75">
      <c r="A4" s="1250"/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</row>
    <row r="5" spans="1:16" s="61" customFormat="1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27"/>
    </row>
    <row r="6" spans="1:18" ht="13.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P6" s="60"/>
      <c r="Q6" s="60"/>
      <c r="R6" s="60"/>
    </row>
    <row r="7" spans="1:18" s="64" customFormat="1" ht="39.75" customHeight="1">
      <c r="A7" s="95" t="s">
        <v>904</v>
      </c>
      <c r="B7" s="1244" t="s">
        <v>905</v>
      </c>
      <c r="C7" s="1245"/>
      <c r="D7" s="1246"/>
      <c r="E7" s="1244" t="s">
        <v>827</v>
      </c>
      <c r="F7" s="1247"/>
      <c r="G7" s="1246"/>
      <c r="H7" s="1244" t="s">
        <v>906</v>
      </c>
      <c r="I7" s="1245"/>
      <c r="J7" s="1246"/>
      <c r="K7" s="1244" t="s">
        <v>836</v>
      </c>
      <c r="L7" s="1248"/>
      <c r="M7" s="1249"/>
      <c r="N7" s="1245" t="s">
        <v>837</v>
      </c>
      <c r="O7" s="1252"/>
      <c r="P7" s="1253"/>
      <c r="Q7" s="63"/>
      <c r="R7" s="63"/>
    </row>
    <row r="8" spans="1:18" s="64" customFormat="1" ht="12.75" customHeight="1">
      <c r="A8" s="88"/>
      <c r="B8" s="89" t="s">
        <v>902</v>
      </c>
      <c r="C8" s="89" t="s">
        <v>303</v>
      </c>
      <c r="D8" s="89" t="s">
        <v>374</v>
      </c>
      <c r="E8" s="89" t="s">
        <v>902</v>
      </c>
      <c r="F8" s="90" t="s">
        <v>303</v>
      </c>
      <c r="G8" s="90" t="s">
        <v>374</v>
      </c>
      <c r="H8" s="91" t="s">
        <v>902</v>
      </c>
      <c r="I8" s="90" t="s">
        <v>303</v>
      </c>
      <c r="J8" s="90" t="s">
        <v>374</v>
      </c>
      <c r="K8" s="90" t="s">
        <v>860</v>
      </c>
      <c r="L8" s="90" t="s">
        <v>303</v>
      </c>
      <c r="M8" s="90" t="s">
        <v>374</v>
      </c>
      <c r="N8" s="601" t="s">
        <v>860</v>
      </c>
      <c r="O8" s="90" t="s">
        <v>277</v>
      </c>
      <c r="P8" s="461" t="s">
        <v>374</v>
      </c>
      <c r="Q8" s="63"/>
      <c r="R8" s="63"/>
    </row>
    <row r="9" spans="1:18" ht="12.75">
      <c r="A9" s="92" t="s">
        <v>907</v>
      </c>
      <c r="B9" s="96">
        <v>9954</v>
      </c>
      <c r="C9" s="96">
        <v>11954</v>
      </c>
      <c r="D9" s="96">
        <v>13241</v>
      </c>
      <c r="E9" s="96">
        <v>85821</v>
      </c>
      <c r="F9" s="96">
        <v>107188</v>
      </c>
      <c r="G9" s="96">
        <v>106113</v>
      </c>
      <c r="H9" s="96">
        <v>3000</v>
      </c>
      <c r="I9" s="96">
        <v>3637</v>
      </c>
      <c r="J9" s="96">
        <v>3887</v>
      </c>
      <c r="K9" s="97">
        <v>1887</v>
      </c>
      <c r="L9" s="464">
        <v>1887</v>
      </c>
      <c r="M9" s="456">
        <v>1487</v>
      </c>
      <c r="N9" s="366">
        <f aca="true" t="shared" si="0" ref="N9:N43">SUM(B9+E9+H9+K9)</f>
        <v>100662</v>
      </c>
      <c r="O9" s="134">
        <f aca="true" t="shared" si="1" ref="O9:P43">SUM(C9+F9+I9+L9)</f>
        <v>124666</v>
      </c>
      <c r="P9" s="371">
        <f t="shared" si="1"/>
        <v>124728</v>
      </c>
      <c r="Q9" s="60"/>
      <c r="R9" s="60"/>
    </row>
    <row r="10" spans="1:18" ht="12.75">
      <c r="A10" s="92" t="s">
        <v>908</v>
      </c>
      <c r="B10" s="96"/>
      <c r="C10" s="96"/>
      <c r="D10" s="96">
        <v>1135</v>
      </c>
      <c r="E10" s="96">
        <v>7118</v>
      </c>
      <c r="F10" s="96">
        <v>10584</v>
      </c>
      <c r="G10" s="96">
        <v>12123</v>
      </c>
      <c r="H10" s="96">
        <v>2000</v>
      </c>
      <c r="I10" s="96">
        <v>5384</v>
      </c>
      <c r="J10" s="96">
        <v>5385</v>
      </c>
      <c r="K10" s="97"/>
      <c r="L10" s="465"/>
      <c r="M10" s="602"/>
      <c r="N10" s="366">
        <f t="shared" si="0"/>
        <v>9118</v>
      </c>
      <c r="O10" s="134">
        <f t="shared" si="1"/>
        <v>15968</v>
      </c>
      <c r="P10" s="371">
        <f t="shared" si="1"/>
        <v>18643</v>
      </c>
      <c r="Q10" s="60"/>
      <c r="R10" s="60"/>
    </row>
    <row r="11" spans="1:18" ht="12.75">
      <c r="A11" s="92" t="s">
        <v>909</v>
      </c>
      <c r="B11" s="96">
        <v>87737</v>
      </c>
      <c r="C11" s="96">
        <v>96537</v>
      </c>
      <c r="D11" s="96">
        <v>75395</v>
      </c>
      <c r="E11" s="96">
        <v>12389</v>
      </c>
      <c r="F11" s="96">
        <v>15039</v>
      </c>
      <c r="G11" s="96">
        <v>16445</v>
      </c>
      <c r="H11" s="96">
        <v>500</v>
      </c>
      <c r="I11" s="96">
        <v>2713</v>
      </c>
      <c r="J11" s="96">
        <v>2713</v>
      </c>
      <c r="K11" s="97"/>
      <c r="L11" s="465"/>
      <c r="M11" s="602"/>
      <c r="N11" s="366">
        <f t="shared" si="0"/>
        <v>100626</v>
      </c>
      <c r="O11" s="134">
        <f t="shared" si="1"/>
        <v>114289</v>
      </c>
      <c r="P11" s="371">
        <f t="shared" si="1"/>
        <v>94553</v>
      </c>
      <c r="Q11" s="60"/>
      <c r="R11" s="60"/>
    </row>
    <row r="12" spans="1:18" ht="12.75">
      <c r="A12" s="92" t="s">
        <v>910</v>
      </c>
      <c r="B12" s="96">
        <v>5000</v>
      </c>
      <c r="C12" s="96">
        <v>40901</v>
      </c>
      <c r="D12" s="96">
        <v>41847</v>
      </c>
      <c r="E12" s="96"/>
      <c r="F12" s="96"/>
      <c r="G12" s="96"/>
      <c r="H12" s="96">
        <v>1000</v>
      </c>
      <c r="I12" s="96">
        <v>2485</v>
      </c>
      <c r="J12" s="96">
        <v>2484</v>
      </c>
      <c r="K12" s="97"/>
      <c r="L12" s="465"/>
      <c r="M12" s="602"/>
      <c r="N12" s="366">
        <f t="shared" si="0"/>
        <v>6000</v>
      </c>
      <c r="O12" s="134">
        <f t="shared" si="1"/>
        <v>43386</v>
      </c>
      <c r="P12" s="371">
        <f t="shared" si="1"/>
        <v>44331</v>
      </c>
      <c r="Q12" s="60"/>
      <c r="R12" s="60"/>
    </row>
    <row r="13" spans="1:18" ht="12.75">
      <c r="A13" s="93" t="s">
        <v>911</v>
      </c>
      <c r="B13" s="128">
        <f aca="true" t="shared" si="2" ref="B13:M13">SUM(B9:B12)</f>
        <v>102691</v>
      </c>
      <c r="C13" s="128">
        <f>SUM(C9:C12)</f>
        <v>149392</v>
      </c>
      <c r="D13" s="128">
        <f>SUM(D9:D12)</f>
        <v>131618</v>
      </c>
      <c r="E13" s="128">
        <f t="shared" si="2"/>
        <v>105328</v>
      </c>
      <c r="F13" s="128">
        <f t="shared" si="2"/>
        <v>132811</v>
      </c>
      <c r="G13" s="128">
        <f t="shared" si="2"/>
        <v>134681</v>
      </c>
      <c r="H13" s="128">
        <f t="shared" si="2"/>
        <v>6500</v>
      </c>
      <c r="I13" s="128">
        <f t="shared" si="2"/>
        <v>14219</v>
      </c>
      <c r="J13" s="128">
        <f t="shared" si="2"/>
        <v>14469</v>
      </c>
      <c r="K13" s="128">
        <f t="shared" si="2"/>
        <v>1887</v>
      </c>
      <c r="L13" s="409">
        <f t="shared" si="2"/>
        <v>1887</v>
      </c>
      <c r="M13" s="128">
        <f t="shared" si="2"/>
        <v>1487</v>
      </c>
      <c r="N13" s="366">
        <f t="shared" si="0"/>
        <v>216406</v>
      </c>
      <c r="O13" s="134">
        <f t="shared" si="1"/>
        <v>298309</v>
      </c>
      <c r="P13" s="371">
        <f t="shared" si="1"/>
        <v>282255</v>
      </c>
      <c r="Q13" s="60"/>
      <c r="R13" s="60"/>
    </row>
    <row r="14" spans="1:18" ht="12.75">
      <c r="A14" s="92" t="s">
        <v>912</v>
      </c>
      <c r="B14" s="96">
        <v>631000</v>
      </c>
      <c r="C14" s="96">
        <v>639700</v>
      </c>
      <c r="D14" s="96">
        <v>671464</v>
      </c>
      <c r="E14" s="96"/>
      <c r="F14" s="96"/>
      <c r="G14" s="96"/>
      <c r="H14" s="96"/>
      <c r="I14" s="96"/>
      <c r="J14" s="96"/>
      <c r="K14" s="97"/>
      <c r="L14" s="465"/>
      <c r="M14" s="602"/>
      <c r="N14" s="366">
        <f t="shared" si="0"/>
        <v>631000</v>
      </c>
      <c r="O14" s="134">
        <f t="shared" si="1"/>
        <v>639700</v>
      </c>
      <c r="P14" s="371">
        <f t="shared" si="1"/>
        <v>671464</v>
      </c>
      <c r="Q14" s="60"/>
      <c r="R14" s="60"/>
    </row>
    <row r="15" spans="1:18" ht="12.75">
      <c r="A15" s="92" t="s">
        <v>913</v>
      </c>
      <c r="B15" s="96">
        <v>293924</v>
      </c>
      <c r="C15" s="96">
        <v>293924</v>
      </c>
      <c r="D15" s="96">
        <v>293924</v>
      </c>
      <c r="E15" s="96"/>
      <c r="F15" s="96"/>
      <c r="G15" s="96"/>
      <c r="H15" s="96"/>
      <c r="I15" s="96"/>
      <c r="J15" s="96"/>
      <c r="K15" s="97"/>
      <c r="L15" s="465"/>
      <c r="M15" s="602"/>
      <c r="N15" s="366">
        <f t="shared" si="0"/>
        <v>293924</v>
      </c>
      <c r="O15" s="134">
        <f t="shared" si="1"/>
        <v>293924</v>
      </c>
      <c r="P15" s="371">
        <f t="shared" si="1"/>
        <v>293924</v>
      </c>
      <c r="Q15" s="60"/>
      <c r="R15" s="60"/>
    </row>
    <row r="16" spans="1:18" ht="12.75">
      <c r="A16" s="92" t="s">
        <v>914</v>
      </c>
      <c r="B16" s="96">
        <v>75010</v>
      </c>
      <c r="C16" s="96">
        <v>75010</v>
      </c>
      <c r="D16" s="96">
        <v>75010</v>
      </c>
      <c r="E16" s="96"/>
      <c r="F16" s="96"/>
      <c r="G16" s="96"/>
      <c r="H16" s="96"/>
      <c r="I16" s="96"/>
      <c r="J16" s="96"/>
      <c r="K16" s="97"/>
      <c r="L16" s="465"/>
      <c r="M16" s="602"/>
      <c r="N16" s="366">
        <f t="shared" si="0"/>
        <v>75010</v>
      </c>
      <c r="O16" s="134">
        <f t="shared" si="1"/>
        <v>75010</v>
      </c>
      <c r="P16" s="371">
        <f t="shared" si="1"/>
        <v>75010</v>
      </c>
      <c r="Q16" s="60"/>
      <c r="R16" s="60"/>
    </row>
    <row r="17" spans="1:18" ht="12.75">
      <c r="A17" s="92" t="s">
        <v>915</v>
      </c>
      <c r="B17" s="96">
        <v>92000</v>
      </c>
      <c r="C17" s="96">
        <v>102000</v>
      </c>
      <c r="D17" s="96">
        <v>111136</v>
      </c>
      <c r="E17" s="96"/>
      <c r="F17" s="96"/>
      <c r="G17" s="96"/>
      <c r="H17" s="96"/>
      <c r="I17" s="96"/>
      <c r="J17" s="96"/>
      <c r="K17" s="97"/>
      <c r="L17" s="465"/>
      <c r="M17" s="602"/>
      <c r="N17" s="366">
        <f t="shared" si="0"/>
        <v>92000</v>
      </c>
      <c r="O17" s="134">
        <f t="shared" si="1"/>
        <v>102000</v>
      </c>
      <c r="P17" s="371">
        <f t="shared" si="1"/>
        <v>111136</v>
      </c>
      <c r="Q17" s="60"/>
      <c r="R17" s="60"/>
    </row>
    <row r="18" spans="1:18" ht="12.75">
      <c r="A18" s="92" t="s">
        <v>916</v>
      </c>
      <c r="B18" s="96">
        <v>4000</v>
      </c>
      <c r="C18" s="96">
        <v>4000</v>
      </c>
      <c r="D18" s="96">
        <v>5051</v>
      </c>
      <c r="E18" s="96"/>
      <c r="F18" s="96"/>
      <c r="G18" s="96"/>
      <c r="H18" s="96"/>
      <c r="I18" s="96"/>
      <c r="J18" s="96"/>
      <c r="K18" s="97"/>
      <c r="L18" s="465"/>
      <c r="M18" s="602"/>
      <c r="N18" s="366">
        <f t="shared" si="0"/>
        <v>4000</v>
      </c>
      <c r="O18" s="134">
        <f t="shared" si="1"/>
        <v>4000</v>
      </c>
      <c r="P18" s="371">
        <f t="shared" si="1"/>
        <v>5051</v>
      </c>
      <c r="Q18" s="60"/>
      <c r="R18" s="60"/>
    </row>
    <row r="19" spans="1:18" ht="12.75">
      <c r="A19" s="92" t="s">
        <v>917</v>
      </c>
      <c r="B19" s="96">
        <v>57950</v>
      </c>
      <c r="C19" s="96">
        <v>57950</v>
      </c>
      <c r="D19" s="96">
        <v>53548</v>
      </c>
      <c r="E19" s="96"/>
      <c r="F19" s="96"/>
      <c r="G19" s="96"/>
      <c r="H19" s="96"/>
      <c r="I19" s="96"/>
      <c r="J19" s="96"/>
      <c r="K19" s="97"/>
      <c r="L19" s="465"/>
      <c r="M19" s="602"/>
      <c r="N19" s="366">
        <f t="shared" si="0"/>
        <v>57950</v>
      </c>
      <c r="O19" s="134">
        <f t="shared" si="1"/>
        <v>57950</v>
      </c>
      <c r="P19" s="371">
        <f t="shared" si="1"/>
        <v>53548</v>
      </c>
      <c r="Q19" s="60"/>
      <c r="R19" s="60"/>
    </row>
    <row r="20" spans="1:18" ht="12.75">
      <c r="A20" s="93" t="s">
        <v>918</v>
      </c>
      <c r="B20" s="128">
        <f>SUM(B14:B19)</f>
        <v>1153884</v>
      </c>
      <c r="C20" s="128">
        <f>SUM(C14:C19)</f>
        <v>1172584</v>
      </c>
      <c r="D20" s="128">
        <f>SUM(D14:D19)</f>
        <v>1210133</v>
      </c>
      <c r="E20" s="128"/>
      <c r="F20" s="128"/>
      <c r="G20" s="128"/>
      <c r="H20" s="128"/>
      <c r="I20" s="128"/>
      <c r="J20" s="128"/>
      <c r="K20" s="130"/>
      <c r="L20" s="466"/>
      <c r="M20" s="603"/>
      <c r="N20" s="366">
        <f t="shared" si="0"/>
        <v>1153884</v>
      </c>
      <c r="O20" s="134">
        <f t="shared" si="1"/>
        <v>1172584</v>
      </c>
      <c r="P20" s="371">
        <f t="shared" si="1"/>
        <v>1210133</v>
      </c>
      <c r="Q20" s="60"/>
      <c r="R20" s="60"/>
    </row>
    <row r="21" spans="1:16" s="60" customFormat="1" ht="12.75">
      <c r="A21" s="94" t="s">
        <v>919</v>
      </c>
      <c r="B21" s="123">
        <f aca="true" t="shared" si="3" ref="B21:M21">SUM(B20,B13)</f>
        <v>1256575</v>
      </c>
      <c r="C21" s="123">
        <f t="shared" si="3"/>
        <v>1321976</v>
      </c>
      <c r="D21" s="123">
        <f t="shared" si="3"/>
        <v>1341751</v>
      </c>
      <c r="E21" s="123">
        <f t="shared" si="3"/>
        <v>105328</v>
      </c>
      <c r="F21" s="123">
        <f t="shared" si="3"/>
        <v>132811</v>
      </c>
      <c r="G21" s="123">
        <f t="shared" si="3"/>
        <v>134681</v>
      </c>
      <c r="H21" s="123">
        <f t="shared" si="3"/>
        <v>6500</v>
      </c>
      <c r="I21" s="123">
        <f t="shared" si="3"/>
        <v>14219</v>
      </c>
      <c r="J21" s="123">
        <f t="shared" si="3"/>
        <v>14469</v>
      </c>
      <c r="K21" s="123">
        <f t="shared" si="3"/>
        <v>1887</v>
      </c>
      <c r="L21" s="410">
        <f t="shared" si="3"/>
        <v>1887</v>
      </c>
      <c r="M21" s="123">
        <f t="shared" si="3"/>
        <v>1487</v>
      </c>
      <c r="N21" s="366">
        <f t="shared" si="0"/>
        <v>1370290</v>
      </c>
      <c r="O21" s="134">
        <f t="shared" si="1"/>
        <v>1470893</v>
      </c>
      <c r="P21" s="371">
        <f t="shared" si="1"/>
        <v>1492388</v>
      </c>
    </row>
    <row r="22" spans="1:18" ht="12.75">
      <c r="A22" s="92" t="s">
        <v>920</v>
      </c>
      <c r="B22" s="96">
        <v>90000</v>
      </c>
      <c r="C22" s="96">
        <v>103690</v>
      </c>
      <c r="D22" s="96">
        <v>86799</v>
      </c>
      <c r="E22" s="96"/>
      <c r="F22" s="96"/>
      <c r="G22" s="96"/>
      <c r="H22" s="96"/>
      <c r="I22" s="96"/>
      <c r="J22" s="96"/>
      <c r="K22" s="97"/>
      <c r="L22" s="465"/>
      <c r="M22" s="602"/>
      <c r="N22" s="366">
        <f t="shared" si="0"/>
        <v>90000</v>
      </c>
      <c r="O22" s="134">
        <f t="shared" si="1"/>
        <v>103690</v>
      </c>
      <c r="P22" s="371">
        <f t="shared" si="1"/>
        <v>86799</v>
      </c>
      <c r="Q22" s="60"/>
      <c r="R22" s="60"/>
    </row>
    <row r="23" spans="1:18" ht="12.75">
      <c r="A23" s="92" t="s">
        <v>484</v>
      </c>
      <c r="B23" s="96">
        <v>31000</v>
      </c>
      <c r="C23" s="96">
        <v>31000</v>
      </c>
      <c r="D23" s="96">
        <v>23715</v>
      </c>
      <c r="E23" s="96"/>
      <c r="F23" s="96"/>
      <c r="G23" s="96"/>
      <c r="H23" s="96"/>
      <c r="I23" s="96"/>
      <c r="J23" s="96"/>
      <c r="K23" s="97"/>
      <c r="L23" s="465"/>
      <c r="M23" s="602"/>
      <c r="N23" s="366">
        <f t="shared" si="0"/>
        <v>31000</v>
      </c>
      <c r="O23" s="134">
        <f t="shared" si="1"/>
        <v>31000</v>
      </c>
      <c r="P23" s="371">
        <f t="shared" si="1"/>
        <v>23715</v>
      </c>
      <c r="Q23" s="60"/>
      <c r="R23" s="60"/>
    </row>
    <row r="24" spans="1:18" ht="12.75">
      <c r="A24" s="92" t="s">
        <v>288</v>
      </c>
      <c r="B24" s="96"/>
      <c r="C24" s="96">
        <v>16500</v>
      </c>
      <c r="D24" s="96">
        <v>35988</v>
      </c>
      <c r="E24" s="96"/>
      <c r="F24" s="96"/>
      <c r="G24" s="96"/>
      <c r="H24" s="96"/>
      <c r="I24" s="96"/>
      <c r="J24" s="96"/>
      <c r="K24" s="97"/>
      <c r="L24" s="465"/>
      <c r="M24" s="602"/>
      <c r="N24" s="366">
        <f t="shared" si="0"/>
        <v>0</v>
      </c>
      <c r="O24" s="134">
        <f t="shared" si="1"/>
        <v>16500</v>
      </c>
      <c r="P24" s="371">
        <f t="shared" si="1"/>
        <v>35988</v>
      </c>
      <c r="Q24" s="60"/>
      <c r="R24" s="60"/>
    </row>
    <row r="25" spans="1:18" ht="12.75">
      <c r="A25" s="92" t="s">
        <v>921</v>
      </c>
      <c r="B25" s="96">
        <v>2775</v>
      </c>
      <c r="C25" s="96">
        <v>2778</v>
      </c>
      <c r="D25" s="96">
        <v>1317</v>
      </c>
      <c r="E25" s="96"/>
      <c r="F25" s="96"/>
      <c r="G25" s="96"/>
      <c r="H25" s="96"/>
      <c r="I25" s="96"/>
      <c r="J25" s="96"/>
      <c r="K25" s="97"/>
      <c r="L25" s="465"/>
      <c r="M25" s="602"/>
      <c r="N25" s="366">
        <f t="shared" si="0"/>
        <v>2775</v>
      </c>
      <c r="O25" s="134">
        <f t="shared" si="1"/>
        <v>2778</v>
      </c>
      <c r="P25" s="371">
        <f t="shared" si="1"/>
        <v>1317</v>
      </c>
      <c r="Q25" s="60"/>
      <c r="R25" s="60"/>
    </row>
    <row r="26" spans="1:18" ht="12.75">
      <c r="A26" s="92" t="s">
        <v>262</v>
      </c>
      <c r="B26" s="96"/>
      <c r="C26" s="96">
        <v>36162</v>
      </c>
      <c r="D26" s="96">
        <v>36925</v>
      </c>
      <c r="E26" s="96"/>
      <c r="F26" s="96"/>
      <c r="G26" s="96"/>
      <c r="H26" s="96"/>
      <c r="I26" s="96">
        <v>5000</v>
      </c>
      <c r="J26" s="96">
        <v>5000</v>
      </c>
      <c r="K26" s="97"/>
      <c r="L26" s="465"/>
      <c r="M26" s="602"/>
      <c r="N26" s="366">
        <f t="shared" si="0"/>
        <v>0</v>
      </c>
      <c r="O26" s="134">
        <f t="shared" si="1"/>
        <v>41162</v>
      </c>
      <c r="P26" s="371">
        <f t="shared" si="1"/>
        <v>41925</v>
      </c>
      <c r="Q26" s="60"/>
      <c r="R26" s="60"/>
    </row>
    <row r="27" spans="1:18" ht="12.75">
      <c r="A27" s="475" t="s">
        <v>289</v>
      </c>
      <c r="B27" s="133"/>
      <c r="C27" s="96">
        <v>1500</v>
      </c>
      <c r="D27" s="96">
        <v>1430</v>
      </c>
      <c r="E27" s="96"/>
      <c r="F27" s="96">
        <v>384</v>
      </c>
      <c r="G27" s="96">
        <v>384</v>
      </c>
      <c r="H27" s="96"/>
      <c r="I27" s="96">
        <v>4333</v>
      </c>
      <c r="J27" s="96">
        <v>4333</v>
      </c>
      <c r="K27" s="97"/>
      <c r="L27" s="465"/>
      <c r="M27" s="602"/>
      <c r="N27" s="366">
        <f t="shared" si="0"/>
        <v>0</v>
      </c>
      <c r="O27" s="134">
        <f t="shared" si="1"/>
        <v>6217</v>
      </c>
      <c r="P27" s="371">
        <f t="shared" si="1"/>
        <v>6147</v>
      </c>
      <c r="Q27" s="60"/>
      <c r="R27" s="60"/>
    </row>
    <row r="28" spans="1:18" ht="12.75">
      <c r="A28" s="94" t="s">
        <v>965</v>
      </c>
      <c r="B28" s="123">
        <f>SUM(B22:B27)</f>
        <v>123775</v>
      </c>
      <c r="C28" s="123">
        <f>SUM(C22:C27)</f>
        <v>191630</v>
      </c>
      <c r="D28" s="123">
        <f>SUM(D22:D27)</f>
        <v>186174</v>
      </c>
      <c r="E28" s="123"/>
      <c r="F28" s="123">
        <f>SUM(F22:F27)</f>
        <v>384</v>
      </c>
      <c r="G28" s="123">
        <f>SUM(G22:G27)</f>
        <v>384</v>
      </c>
      <c r="H28" s="123"/>
      <c r="I28" s="123">
        <f>SUM(I22:I27)</f>
        <v>9333</v>
      </c>
      <c r="J28" s="123">
        <f>SUM(J22:J27)</f>
        <v>9333</v>
      </c>
      <c r="K28" s="131"/>
      <c r="L28" s="467"/>
      <c r="M28" s="604"/>
      <c r="N28" s="366">
        <f t="shared" si="0"/>
        <v>123775</v>
      </c>
      <c r="O28" s="134">
        <f t="shared" si="1"/>
        <v>201347</v>
      </c>
      <c r="P28" s="371">
        <f t="shared" si="1"/>
        <v>195891</v>
      </c>
      <c r="Q28" s="60"/>
      <c r="R28" s="60"/>
    </row>
    <row r="29" spans="1:18" ht="12.75">
      <c r="A29" s="92" t="s">
        <v>922</v>
      </c>
      <c r="B29" s="96">
        <v>1026335</v>
      </c>
      <c r="C29" s="96">
        <v>1052338</v>
      </c>
      <c r="D29" s="96">
        <v>1052338</v>
      </c>
      <c r="E29" s="96"/>
      <c r="F29" s="96"/>
      <c r="G29" s="96"/>
      <c r="H29" s="96"/>
      <c r="I29" s="96"/>
      <c r="J29" s="96"/>
      <c r="K29" s="97"/>
      <c r="L29" s="465"/>
      <c r="M29" s="602"/>
      <c r="N29" s="366">
        <f t="shared" si="0"/>
        <v>1026335</v>
      </c>
      <c r="O29" s="134">
        <f t="shared" si="1"/>
        <v>1052338</v>
      </c>
      <c r="P29" s="371">
        <f t="shared" si="1"/>
        <v>1052338</v>
      </c>
      <c r="Q29" s="60"/>
      <c r="R29" s="60"/>
    </row>
    <row r="30" spans="1:18" ht="12.75">
      <c r="A30" s="92" t="s">
        <v>923</v>
      </c>
      <c r="B30" s="96">
        <v>2040</v>
      </c>
      <c r="C30" s="96">
        <v>18226</v>
      </c>
      <c r="D30" s="96">
        <v>18226</v>
      </c>
      <c r="E30" s="96"/>
      <c r="F30" s="96"/>
      <c r="G30" s="96"/>
      <c r="H30" s="96"/>
      <c r="I30" s="96"/>
      <c r="J30" s="96"/>
      <c r="K30" s="97"/>
      <c r="L30" s="465"/>
      <c r="M30" s="602"/>
      <c r="N30" s="366">
        <f t="shared" si="0"/>
        <v>2040</v>
      </c>
      <c r="O30" s="134">
        <f t="shared" si="1"/>
        <v>18226</v>
      </c>
      <c r="P30" s="371">
        <f t="shared" si="1"/>
        <v>18226</v>
      </c>
      <c r="Q30" s="60"/>
      <c r="R30" s="60"/>
    </row>
    <row r="31" spans="1:18" ht="12.75">
      <c r="A31" s="92" t="s">
        <v>924</v>
      </c>
      <c r="B31" s="96">
        <v>95328</v>
      </c>
      <c r="C31" s="96">
        <v>153656</v>
      </c>
      <c r="D31" s="96">
        <v>153018</v>
      </c>
      <c r="E31" s="96"/>
      <c r="F31" s="96"/>
      <c r="G31" s="96"/>
      <c r="H31" s="96"/>
      <c r="I31" s="96"/>
      <c r="J31" s="96"/>
      <c r="K31" s="97"/>
      <c r="L31" s="465"/>
      <c r="M31" s="602"/>
      <c r="N31" s="366">
        <f t="shared" si="0"/>
        <v>95328</v>
      </c>
      <c r="O31" s="134">
        <f t="shared" si="1"/>
        <v>153656</v>
      </c>
      <c r="P31" s="371">
        <f t="shared" si="1"/>
        <v>153018</v>
      </c>
      <c r="Q31" s="60"/>
      <c r="R31" s="60"/>
    </row>
    <row r="32" spans="1:18" ht="12.75">
      <c r="A32" s="92" t="s">
        <v>298</v>
      </c>
      <c r="B32" s="96"/>
      <c r="C32" s="96">
        <v>568</v>
      </c>
      <c r="D32" s="96">
        <v>568</v>
      </c>
      <c r="E32" s="96"/>
      <c r="F32" s="96"/>
      <c r="G32" s="96"/>
      <c r="H32" s="96"/>
      <c r="I32" s="96"/>
      <c r="J32" s="96"/>
      <c r="K32" s="97"/>
      <c r="L32" s="465"/>
      <c r="M32" s="602"/>
      <c r="N32" s="366">
        <f t="shared" si="0"/>
        <v>0</v>
      </c>
      <c r="O32" s="134">
        <f t="shared" si="1"/>
        <v>568</v>
      </c>
      <c r="P32" s="371">
        <f t="shared" si="1"/>
        <v>568</v>
      </c>
      <c r="Q32" s="60"/>
      <c r="R32" s="60"/>
    </row>
    <row r="33" spans="1:18" ht="12.75">
      <c r="A33" s="92" t="s">
        <v>925</v>
      </c>
      <c r="B33" s="96">
        <v>88308</v>
      </c>
      <c r="C33" s="96">
        <v>76098</v>
      </c>
      <c r="D33" s="96">
        <v>76098</v>
      </c>
      <c r="E33" s="96"/>
      <c r="F33" s="96"/>
      <c r="G33" s="96"/>
      <c r="H33" s="96"/>
      <c r="I33" s="96"/>
      <c r="J33" s="96"/>
      <c r="K33" s="97"/>
      <c r="L33" s="465"/>
      <c r="M33" s="602"/>
      <c r="N33" s="366">
        <f t="shared" si="0"/>
        <v>88308</v>
      </c>
      <c r="O33" s="134">
        <f t="shared" si="1"/>
        <v>76098</v>
      </c>
      <c r="P33" s="371">
        <f t="shared" si="1"/>
        <v>76098</v>
      </c>
      <c r="Q33" s="60"/>
      <c r="R33" s="60"/>
    </row>
    <row r="34" spans="1:18" ht="12.75">
      <c r="A34" s="94" t="s">
        <v>964</v>
      </c>
      <c r="B34" s="123">
        <f>SUM(B29:B33)</f>
        <v>1212011</v>
      </c>
      <c r="C34" s="123">
        <f>SUM(C29:C33)</f>
        <v>1300886</v>
      </c>
      <c r="D34" s="123">
        <f>SUM(D29:D33)</f>
        <v>1300248</v>
      </c>
      <c r="E34" s="123"/>
      <c r="F34" s="123"/>
      <c r="G34" s="123"/>
      <c r="H34" s="123"/>
      <c r="I34" s="123"/>
      <c r="J34" s="123"/>
      <c r="K34" s="131"/>
      <c r="L34" s="467"/>
      <c r="M34" s="604"/>
      <c r="N34" s="366">
        <f t="shared" si="0"/>
        <v>1212011</v>
      </c>
      <c r="O34" s="134">
        <f t="shared" si="1"/>
        <v>1300886</v>
      </c>
      <c r="P34" s="371">
        <f t="shared" si="1"/>
        <v>1300248</v>
      </c>
      <c r="Q34" s="60"/>
      <c r="R34" s="60"/>
    </row>
    <row r="35" spans="1:18" ht="12.75">
      <c r="A35" s="92" t="s">
        <v>967</v>
      </c>
      <c r="B35" s="96">
        <v>45131</v>
      </c>
      <c r="C35" s="96">
        <v>38057</v>
      </c>
      <c r="D35" s="96">
        <v>32468</v>
      </c>
      <c r="E35" s="96">
        <v>7800</v>
      </c>
      <c r="F35" s="96">
        <v>21444</v>
      </c>
      <c r="G35" s="96">
        <v>33978</v>
      </c>
      <c r="H35" s="96">
        <v>7841</v>
      </c>
      <c r="I35" s="96">
        <v>11404</v>
      </c>
      <c r="J35" s="96">
        <v>11404</v>
      </c>
      <c r="K35" s="97"/>
      <c r="L35" s="465"/>
      <c r="M35" s="602"/>
      <c r="N35" s="366">
        <f t="shared" si="0"/>
        <v>60772</v>
      </c>
      <c r="O35" s="134">
        <f t="shared" si="1"/>
        <v>70905</v>
      </c>
      <c r="P35" s="371">
        <f t="shared" si="1"/>
        <v>77850</v>
      </c>
      <c r="Q35" s="60"/>
      <c r="R35" s="60"/>
    </row>
    <row r="36" spans="1:18" ht="12.75">
      <c r="A36" s="92" t="s">
        <v>926</v>
      </c>
      <c r="B36" s="96"/>
      <c r="C36" s="96"/>
      <c r="D36" s="96"/>
      <c r="E36" s="96"/>
      <c r="F36" s="96"/>
      <c r="G36" s="96"/>
      <c r="H36" s="96">
        <v>706325</v>
      </c>
      <c r="I36" s="96">
        <v>715680</v>
      </c>
      <c r="J36" s="96">
        <v>715680</v>
      </c>
      <c r="K36" s="97"/>
      <c r="L36" s="465"/>
      <c r="M36" s="602"/>
      <c r="N36" s="366">
        <f t="shared" si="0"/>
        <v>706325</v>
      </c>
      <c r="O36" s="134">
        <f t="shared" si="1"/>
        <v>715680</v>
      </c>
      <c r="P36" s="371">
        <f t="shared" si="1"/>
        <v>715680</v>
      </c>
      <c r="Q36" s="60"/>
      <c r="R36" s="60"/>
    </row>
    <row r="37" spans="1:18" ht="12.75">
      <c r="A37" s="92" t="s">
        <v>927</v>
      </c>
      <c r="B37" s="96">
        <v>431504</v>
      </c>
      <c r="C37" s="96">
        <v>374176</v>
      </c>
      <c r="D37" s="96">
        <v>456810</v>
      </c>
      <c r="E37" s="96"/>
      <c r="F37" s="96">
        <v>1839</v>
      </c>
      <c r="G37" s="96">
        <v>1839</v>
      </c>
      <c r="H37" s="96"/>
      <c r="I37" s="96">
        <v>2800</v>
      </c>
      <c r="J37" s="96">
        <v>2800</v>
      </c>
      <c r="K37" s="98">
        <v>3300</v>
      </c>
      <c r="L37" s="465">
        <v>3300</v>
      </c>
      <c r="M37" s="602">
        <v>1650</v>
      </c>
      <c r="N37" s="366">
        <f t="shared" si="0"/>
        <v>434804</v>
      </c>
      <c r="O37" s="134">
        <f t="shared" si="1"/>
        <v>382115</v>
      </c>
      <c r="P37" s="371">
        <f t="shared" si="1"/>
        <v>463099</v>
      </c>
      <c r="Q37" s="60"/>
      <c r="R37" s="60"/>
    </row>
    <row r="38" spans="1:18" ht="12.75">
      <c r="A38" s="94" t="s">
        <v>928</v>
      </c>
      <c r="B38" s="123">
        <f aca="true" t="shared" si="4" ref="B38:N38">SUM(B35:B37)</f>
        <v>476635</v>
      </c>
      <c r="C38" s="123">
        <f t="shared" si="4"/>
        <v>412233</v>
      </c>
      <c r="D38" s="123">
        <f t="shared" si="4"/>
        <v>489278</v>
      </c>
      <c r="E38" s="123">
        <f t="shared" si="4"/>
        <v>7800</v>
      </c>
      <c r="F38" s="123">
        <f t="shared" si="4"/>
        <v>23283</v>
      </c>
      <c r="G38" s="123">
        <f t="shared" si="4"/>
        <v>35817</v>
      </c>
      <c r="H38" s="123">
        <f t="shared" si="4"/>
        <v>714166</v>
      </c>
      <c r="I38" s="123">
        <f t="shared" si="4"/>
        <v>729884</v>
      </c>
      <c r="J38" s="123">
        <f t="shared" si="4"/>
        <v>729884</v>
      </c>
      <c r="K38" s="123">
        <f t="shared" si="4"/>
        <v>3300</v>
      </c>
      <c r="L38" s="410">
        <f t="shared" si="4"/>
        <v>3300</v>
      </c>
      <c r="M38" s="123">
        <f t="shared" si="4"/>
        <v>1650</v>
      </c>
      <c r="N38" s="367">
        <f t="shared" si="4"/>
        <v>1201901</v>
      </c>
      <c r="O38" s="134">
        <f t="shared" si="1"/>
        <v>1168700</v>
      </c>
      <c r="P38" s="371">
        <f t="shared" si="1"/>
        <v>1256629</v>
      </c>
      <c r="Q38" s="60"/>
      <c r="R38" s="60"/>
    </row>
    <row r="39" spans="1:18" ht="12.75">
      <c r="A39" s="94" t="s">
        <v>966</v>
      </c>
      <c r="B39" s="123">
        <v>12500</v>
      </c>
      <c r="C39" s="123">
        <v>12500</v>
      </c>
      <c r="D39" s="123">
        <v>11951</v>
      </c>
      <c r="E39" s="123"/>
      <c r="F39" s="123"/>
      <c r="G39" s="123"/>
      <c r="H39" s="123"/>
      <c r="I39" s="123"/>
      <c r="J39" s="123"/>
      <c r="K39" s="131"/>
      <c r="L39" s="467"/>
      <c r="M39" s="604"/>
      <c r="N39" s="366">
        <f t="shared" si="0"/>
        <v>12500</v>
      </c>
      <c r="O39" s="134">
        <f t="shared" si="1"/>
        <v>12500</v>
      </c>
      <c r="P39" s="371">
        <f t="shared" si="1"/>
        <v>11951</v>
      </c>
      <c r="Q39" s="60"/>
      <c r="R39" s="60"/>
    </row>
    <row r="40" spans="1:16" ht="12.75">
      <c r="A40" s="94" t="s">
        <v>929</v>
      </c>
      <c r="B40" s="123">
        <v>145698</v>
      </c>
      <c r="C40" s="123">
        <v>272818</v>
      </c>
      <c r="D40" s="123">
        <v>60000</v>
      </c>
      <c r="E40" s="123"/>
      <c r="F40" s="123"/>
      <c r="G40" s="123"/>
      <c r="H40" s="123"/>
      <c r="I40" s="123"/>
      <c r="J40" s="123"/>
      <c r="K40" s="131"/>
      <c r="L40" s="467"/>
      <c r="M40" s="604"/>
      <c r="N40" s="366">
        <f t="shared" si="0"/>
        <v>145698</v>
      </c>
      <c r="O40" s="134">
        <f t="shared" si="1"/>
        <v>272818</v>
      </c>
      <c r="P40" s="371">
        <f t="shared" si="1"/>
        <v>60000</v>
      </c>
    </row>
    <row r="41" spans="1:16" ht="12.75">
      <c r="A41" s="94" t="s">
        <v>930</v>
      </c>
      <c r="B41" s="123">
        <v>8000</v>
      </c>
      <c r="C41" s="123">
        <v>36467</v>
      </c>
      <c r="D41" s="123">
        <v>49876</v>
      </c>
      <c r="E41" s="123">
        <v>10000</v>
      </c>
      <c r="F41" s="123">
        <v>14598</v>
      </c>
      <c r="G41" s="123">
        <v>14598</v>
      </c>
      <c r="H41" s="123"/>
      <c r="I41" s="123">
        <v>16128</v>
      </c>
      <c r="J41" s="123">
        <v>16128</v>
      </c>
      <c r="K41" s="131"/>
      <c r="L41" s="467"/>
      <c r="M41" s="604"/>
      <c r="N41" s="366">
        <f t="shared" si="0"/>
        <v>18000</v>
      </c>
      <c r="O41" s="134">
        <f t="shared" si="1"/>
        <v>67193</v>
      </c>
      <c r="P41" s="371">
        <f t="shared" si="1"/>
        <v>80602</v>
      </c>
    </row>
    <row r="42" spans="1:16" ht="12.75">
      <c r="A42" s="407" t="s">
        <v>259</v>
      </c>
      <c r="B42" s="447"/>
      <c r="C42" s="447"/>
      <c r="D42" s="447">
        <v>12159</v>
      </c>
      <c r="E42" s="447"/>
      <c r="F42" s="447"/>
      <c r="G42" s="447">
        <v>5249</v>
      </c>
      <c r="H42" s="447"/>
      <c r="I42" s="447"/>
      <c r="J42" s="447">
        <v>647</v>
      </c>
      <c r="K42" s="448"/>
      <c r="L42" s="468"/>
      <c r="M42" s="605">
        <v>-103</v>
      </c>
      <c r="N42" s="366">
        <f t="shared" si="0"/>
        <v>0</v>
      </c>
      <c r="O42" s="134">
        <f t="shared" si="1"/>
        <v>0</v>
      </c>
      <c r="P42" s="446">
        <f t="shared" si="1"/>
        <v>17952</v>
      </c>
    </row>
    <row r="43" spans="1:16" ht="12.75">
      <c r="A43" s="407" t="s">
        <v>263</v>
      </c>
      <c r="B43" s="447"/>
      <c r="C43" s="447">
        <v>608519</v>
      </c>
      <c r="D43" s="447">
        <v>608519</v>
      </c>
      <c r="E43" s="447"/>
      <c r="F43" s="447"/>
      <c r="G43" s="447"/>
      <c r="H43" s="447"/>
      <c r="I43" s="447"/>
      <c r="J43" s="447"/>
      <c r="K43" s="448"/>
      <c r="L43" s="449"/>
      <c r="M43" s="606"/>
      <c r="N43" s="366">
        <f t="shared" si="0"/>
        <v>0</v>
      </c>
      <c r="O43" s="134">
        <f t="shared" si="1"/>
        <v>608519</v>
      </c>
      <c r="P43" s="446">
        <f t="shared" si="1"/>
        <v>608519</v>
      </c>
    </row>
    <row r="44" spans="1:16" ht="13.5" thickBot="1">
      <c r="A44" s="450" t="s">
        <v>931</v>
      </c>
      <c r="B44" s="132">
        <f>SUM(B21+B28+B34+B38+B39+B40+B41)</f>
        <v>3235194</v>
      </c>
      <c r="C44" s="132">
        <f aca="true" t="shared" si="5" ref="C44:O44">SUM(C21+C28+C34+C38+C39+C40+C41+C42+C43)</f>
        <v>4157029</v>
      </c>
      <c r="D44" s="132">
        <f t="shared" si="5"/>
        <v>4059956</v>
      </c>
      <c r="E44" s="132">
        <f t="shared" si="5"/>
        <v>123128</v>
      </c>
      <c r="F44" s="132">
        <f>SUM(F21+F28+F34+F38+F39+F40+F41+F42+F43)</f>
        <v>171076</v>
      </c>
      <c r="G44" s="132">
        <f>SUM(G21+G28+G34+G38+G39+G40+G41+G42+G43)</f>
        <v>190729</v>
      </c>
      <c r="H44" s="132">
        <f t="shared" si="5"/>
        <v>720666</v>
      </c>
      <c r="I44" s="132">
        <f t="shared" si="5"/>
        <v>769564</v>
      </c>
      <c r="J44" s="132">
        <f t="shared" si="5"/>
        <v>770461</v>
      </c>
      <c r="K44" s="132">
        <f t="shared" si="5"/>
        <v>5187</v>
      </c>
      <c r="L44" s="469">
        <f t="shared" si="5"/>
        <v>5187</v>
      </c>
      <c r="M44" s="132">
        <f t="shared" si="5"/>
        <v>3034</v>
      </c>
      <c r="N44" s="458">
        <f t="shared" si="5"/>
        <v>4084175</v>
      </c>
      <c r="O44" s="132">
        <f t="shared" si="5"/>
        <v>5102856</v>
      </c>
      <c r="P44" s="459">
        <f>SUM(D44+G44+J44+M44)</f>
        <v>5024180</v>
      </c>
    </row>
    <row r="46" spans="4:16" ht="12.75">
      <c r="D46" s="451"/>
      <c r="P46" s="451"/>
    </row>
  </sheetData>
  <mergeCells count="7">
    <mergeCell ref="A3:P3"/>
    <mergeCell ref="B7:D7"/>
    <mergeCell ref="E7:G7"/>
    <mergeCell ref="H7:J7"/>
    <mergeCell ref="K7:M7"/>
    <mergeCell ref="A4:P4"/>
    <mergeCell ref="N7:P7"/>
  </mergeCells>
  <printOptions horizontalCentered="1" verticalCentered="1"/>
  <pageMargins left="0" right="0" top="0.5511811023622047" bottom="0.5511811023622047" header="0.2755905511811024" footer="0.275590551181102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AO275"/>
  <sheetViews>
    <sheetView workbookViewId="0" topLeftCell="L4">
      <selection activeCell="S11" sqref="S11"/>
    </sheetView>
  </sheetViews>
  <sheetFormatPr defaultColWidth="9.00390625" defaultRowHeight="25.5" customHeight="1"/>
  <cols>
    <col min="1" max="1" width="0.12890625" style="15" hidden="1" customWidth="1"/>
    <col min="2" max="2" width="0" style="15" hidden="1" customWidth="1"/>
    <col min="3" max="3" width="42.875" style="15" customWidth="1"/>
    <col min="4" max="4" width="10.25390625" style="15" customWidth="1"/>
    <col min="5" max="6" width="11.375" style="15" customWidth="1"/>
    <col min="7" max="7" width="10.75390625" style="15" customWidth="1"/>
    <col min="8" max="8" width="11.625" style="15" customWidth="1"/>
    <col min="9" max="9" width="11.25390625" style="15" customWidth="1"/>
    <col min="10" max="10" width="10.75390625" style="15" customWidth="1"/>
    <col min="11" max="12" width="11.25390625" style="15" customWidth="1"/>
    <col min="13" max="13" width="10.75390625" style="15" customWidth="1"/>
    <col min="14" max="15" width="11.25390625" style="15" customWidth="1"/>
    <col min="16" max="16" width="10.75390625" style="15" customWidth="1"/>
    <col min="17" max="17" width="11.375" style="10" customWidth="1"/>
    <col min="18" max="18" width="11.625" style="15" customWidth="1"/>
    <col min="19" max="16384" width="9.125" style="15" customWidth="1"/>
  </cols>
  <sheetData>
    <row r="1" spans="3:6" s="10" customFormat="1" ht="13.5" customHeight="1">
      <c r="C1" s="11" t="s">
        <v>830</v>
      </c>
      <c r="D1" s="12"/>
      <c r="E1" s="12"/>
      <c r="F1" s="12"/>
    </row>
    <row r="2" s="10" customFormat="1" ht="12.75"/>
    <row r="3" spans="3:18" s="10" customFormat="1" ht="18" customHeight="1">
      <c r="C3" s="1257" t="s">
        <v>280</v>
      </c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9"/>
      <c r="R3" s="1259"/>
    </row>
    <row r="4" spans="3:18" s="10" customFormat="1" ht="18" customHeight="1">
      <c r="C4" s="1238" t="s">
        <v>831</v>
      </c>
      <c r="D4" s="1238"/>
      <c r="E4" s="1238"/>
      <c r="F4" s="1238"/>
      <c r="G4" s="1238"/>
      <c r="H4" s="1238"/>
      <c r="I4" s="1238"/>
      <c r="J4" s="1238"/>
      <c r="K4" s="1238"/>
      <c r="L4" s="1238"/>
      <c r="M4" s="1238"/>
      <c r="N4" s="1238"/>
      <c r="O4" s="1238"/>
      <c r="P4" s="1238"/>
      <c r="Q4" s="1259"/>
      <c r="R4" s="1259"/>
    </row>
    <row r="5" spans="3:16" s="10" customFormat="1" ht="18" customHeight="1" thickBo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41" ht="45" customHeight="1" thickTop="1">
      <c r="A6" s="14"/>
      <c r="B6" s="10"/>
      <c r="C6" s="99" t="s">
        <v>832</v>
      </c>
      <c r="D6" s="1260" t="s">
        <v>833</v>
      </c>
      <c r="E6" s="1261"/>
      <c r="F6" s="1262"/>
      <c r="G6" s="1260" t="s">
        <v>834</v>
      </c>
      <c r="H6" s="1261"/>
      <c r="I6" s="1262"/>
      <c r="J6" s="1260" t="s">
        <v>835</v>
      </c>
      <c r="K6" s="1263"/>
      <c r="L6" s="1264"/>
      <c r="M6" s="1260" t="s">
        <v>836</v>
      </c>
      <c r="N6" s="1261"/>
      <c r="O6" s="1264"/>
      <c r="P6" s="1254" t="s">
        <v>837</v>
      </c>
      <c r="Q6" s="1255"/>
      <c r="R6" s="125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8" customFormat="1" ht="18" customHeight="1" thickBot="1">
      <c r="A7" s="16"/>
      <c r="B7" s="17"/>
      <c r="C7" s="100"/>
      <c r="D7" s="101" t="s">
        <v>860</v>
      </c>
      <c r="E7" s="101" t="s">
        <v>303</v>
      </c>
      <c r="F7" s="101" t="s">
        <v>374</v>
      </c>
      <c r="G7" s="101" t="s">
        <v>860</v>
      </c>
      <c r="H7" s="101" t="s">
        <v>303</v>
      </c>
      <c r="I7" s="101" t="s">
        <v>374</v>
      </c>
      <c r="J7" s="101" t="s">
        <v>860</v>
      </c>
      <c r="K7" s="101" t="s">
        <v>303</v>
      </c>
      <c r="L7" s="101" t="s">
        <v>374</v>
      </c>
      <c r="M7" s="101" t="s">
        <v>860</v>
      </c>
      <c r="N7" s="101" t="s">
        <v>303</v>
      </c>
      <c r="O7" s="101" t="s">
        <v>374</v>
      </c>
      <c r="P7" s="102" t="s">
        <v>860</v>
      </c>
      <c r="Q7" s="101" t="s">
        <v>277</v>
      </c>
      <c r="R7" s="462" t="s">
        <v>374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s="21" customFormat="1" ht="18" customHeight="1">
      <c r="A8" s="19"/>
      <c r="B8" s="20"/>
      <c r="C8" s="103" t="s">
        <v>838</v>
      </c>
      <c r="D8" s="104">
        <v>339353</v>
      </c>
      <c r="E8" s="104">
        <v>379976</v>
      </c>
      <c r="F8" s="104">
        <v>376287</v>
      </c>
      <c r="G8" s="104">
        <v>764428</v>
      </c>
      <c r="H8" s="104">
        <v>772317</v>
      </c>
      <c r="I8" s="104">
        <v>769918</v>
      </c>
      <c r="J8" s="104">
        <v>338295</v>
      </c>
      <c r="K8" s="104">
        <v>354981</v>
      </c>
      <c r="L8" s="104">
        <v>351283</v>
      </c>
      <c r="M8" s="104">
        <v>360</v>
      </c>
      <c r="N8" s="105">
        <v>360</v>
      </c>
      <c r="O8" s="105">
        <v>354</v>
      </c>
      <c r="P8" s="106">
        <f aca="true" t="shared" si="0" ref="P8:R9">SUM(D8+G8+J8+M8)</f>
        <v>1442436</v>
      </c>
      <c r="Q8" s="374">
        <f t="shared" si="0"/>
        <v>1507634</v>
      </c>
      <c r="R8" s="372">
        <f t="shared" si="0"/>
        <v>1497842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21" customFormat="1" ht="18" customHeight="1">
      <c r="A9" s="19"/>
      <c r="B9" s="20"/>
      <c r="C9" s="107" t="s">
        <v>839</v>
      </c>
      <c r="D9" s="108">
        <v>113286</v>
      </c>
      <c r="E9" s="108">
        <v>127519</v>
      </c>
      <c r="F9" s="108">
        <v>124817</v>
      </c>
      <c r="G9" s="108">
        <v>253674</v>
      </c>
      <c r="H9" s="108">
        <v>256415</v>
      </c>
      <c r="I9" s="108">
        <v>256052</v>
      </c>
      <c r="J9" s="108">
        <v>116924</v>
      </c>
      <c r="K9" s="108">
        <v>120184</v>
      </c>
      <c r="L9" s="108">
        <v>118456</v>
      </c>
      <c r="M9" s="108">
        <v>115</v>
      </c>
      <c r="N9" s="109">
        <v>115</v>
      </c>
      <c r="O9" s="109">
        <v>92</v>
      </c>
      <c r="P9" s="108">
        <f t="shared" si="0"/>
        <v>483999</v>
      </c>
      <c r="Q9" s="108">
        <f t="shared" si="0"/>
        <v>504233</v>
      </c>
      <c r="R9" s="373">
        <f t="shared" si="0"/>
        <v>499417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8" customHeight="1">
      <c r="A10" s="14"/>
      <c r="B10" s="10"/>
      <c r="C10" s="49" t="s">
        <v>840</v>
      </c>
      <c r="D10" s="110">
        <v>407588</v>
      </c>
      <c r="E10" s="110">
        <v>432142</v>
      </c>
      <c r="F10" s="110">
        <v>420377</v>
      </c>
      <c r="G10" s="110">
        <v>279328</v>
      </c>
      <c r="H10" s="110">
        <v>308252</v>
      </c>
      <c r="I10" s="110">
        <v>304516</v>
      </c>
      <c r="J10" s="110">
        <v>258947</v>
      </c>
      <c r="K10" s="110">
        <v>247650</v>
      </c>
      <c r="L10" s="110">
        <v>244753</v>
      </c>
      <c r="M10" s="110">
        <v>6142</v>
      </c>
      <c r="N10" s="111">
        <v>6032</v>
      </c>
      <c r="O10" s="111">
        <v>2394</v>
      </c>
      <c r="P10" s="108">
        <f>SUM(D10+G10+J10+M10)</f>
        <v>952005</v>
      </c>
      <c r="Q10" s="108">
        <f aca="true" t="shared" si="1" ref="Q10:Q42">SUM(E10+H10+K10+N10)</f>
        <v>994076</v>
      </c>
      <c r="R10" s="373">
        <f aca="true" t="shared" si="2" ref="R10:R42">SUM(F10+I10+L10+O10)</f>
        <v>972040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8" customHeight="1">
      <c r="A11" s="14"/>
      <c r="B11" s="10"/>
      <c r="C11" s="49" t="s">
        <v>841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11"/>
      <c r="P11" s="108"/>
      <c r="Q11" s="108"/>
      <c r="R11" s="37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8" customHeight="1">
      <c r="A12" s="14"/>
      <c r="B12" s="10"/>
      <c r="C12" s="112" t="s">
        <v>842</v>
      </c>
      <c r="D12" s="110">
        <v>8500</v>
      </c>
      <c r="E12" s="110">
        <v>8500</v>
      </c>
      <c r="F12" s="110">
        <v>15698</v>
      </c>
      <c r="G12" s="110"/>
      <c r="H12" s="110"/>
      <c r="I12" s="110">
        <v>197</v>
      </c>
      <c r="J12" s="110"/>
      <c r="K12" s="110"/>
      <c r="L12" s="110">
        <v>1389</v>
      </c>
      <c r="M12" s="110"/>
      <c r="N12" s="111"/>
      <c r="O12" s="111"/>
      <c r="P12" s="108">
        <f>SUM(D12+G12+J12+M12)</f>
        <v>8500</v>
      </c>
      <c r="Q12" s="108">
        <f t="shared" si="1"/>
        <v>8500</v>
      </c>
      <c r="R12" s="373">
        <f t="shared" si="2"/>
        <v>17284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8" customHeight="1">
      <c r="A13" s="14"/>
      <c r="B13" s="10"/>
      <c r="C13" s="113" t="s">
        <v>843</v>
      </c>
      <c r="D13" s="110"/>
      <c r="E13" s="110">
        <v>8800</v>
      </c>
      <c r="F13" s="110">
        <v>3951</v>
      </c>
      <c r="G13" s="110"/>
      <c r="H13" s="110"/>
      <c r="I13" s="110"/>
      <c r="J13" s="110"/>
      <c r="K13" s="110"/>
      <c r="L13" s="110">
        <v>1000</v>
      </c>
      <c r="M13" s="110"/>
      <c r="N13" s="111"/>
      <c r="O13" s="111"/>
      <c r="P13" s="108"/>
      <c r="Q13" s="108">
        <f t="shared" si="1"/>
        <v>8800</v>
      </c>
      <c r="R13" s="373">
        <f t="shared" si="2"/>
        <v>4951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8" customHeight="1">
      <c r="A14" s="14"/>
      <c r="B14" s="10"/>
      <c r="C14" s="49" t="s">
        <v>844</v>
      </c>
      <c r="D14" s="110">
        <v>8766</v>
      </c>
      <c r="E14" s="110">
        <v>18766</v>
      </c>
      <c r="F14" s="110">
        <v>18098</v>
      </c>
      <c r="G14" s="110"/>
      <c r="H14" s="110"/>
      <c r="I14" s="110"/>
      <c r="J14" s="110"/>
      <c r="K14" s="110"/>
      <c r="L14" s="110"/>
      <c r="M14" s="110"/>
      <c r="N14" s="111"/>
      <c r="O14" s="111">
        <v>1</v>
      </c>
      <c r="P14" s="108">
        <f>SUM(D14+G14+J14+M14)</f>
        <v>8766</v>
      </c>
      <c r="Q14" s="108">
        <f t="shared" si="1"/>
        <v>18766</v>
      </c>
      <c r="R14" s="373">
        <f t="shared" si="2"/>
        <v>18099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8" customHeight="1">
      <c r="A15" s="14"/>
      <c r="B15" s="10"/>
      <c r="C15" s="4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O15" s="111"/>
      <c r="P15" s="108"/>
      <c r="Q15" s="108"/>
      <c r="R15" s="37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21" customFormat="1" ht="18" customHeight="1">
      <c r="A16" s="19"/>
      <c r="B16" s="20"/>
      <c r="C16" s="114" t="s">
        <v>845</v>
      </c>
      <c r="D16" s="108">
        <f aca="true" t="shared" si="3" ref="D16:O16">SUM(D10+D14)</f>
        <v>416354</v>
      </c>
      <c r="E16" s="108">
        <f>SUM(E10+E14)</f>
        <v>450908</v>
      </c>
      <c r="F16" s="108">
        <f t="shared" si="3"/>
        <v>438475</v>
      </c>
      <c r="G16" s="108">
        <f t="shared" si="3"/>
        <v>279328</v>
      </c>
      <c r="H16" s="108">
        <f>SUM(H10+H14)</f>
        <v>308252</v>
      </c>
      <c r="I16" s="108">
        <f t="shared" si="3"/>
        <v>304516</v>
      </c>
      <c r="J16" s="108">
        <f t="shared" si="3"/>
        <v>258947</v>
      </c>
      <c r="K16" s="108">
        <f>SUM(K10+K14)</f>
        <v>247650</v>
      </c>
      <c r="L16" s="108">
        <f t="shared" si="3"/>
        <v>244753</v>
      </c>
      <c r="M16" s="108">
        <f t="shared" si="3"/>
        <v>6142</v>
      </c>
      <c r="N16" s="108">
        <f>SUM(N10+N14)</f>
        <v>6032</v>
      </c>
      <c r="O16" s="108">
        <f t="shared" si="3"/>
        <v>2395</v>
      </c>
      <c r="P16" s="108">
        <f>SUM(D16+G16+J16+M16)</f>
        <v>960771</v>
      </c>
      <c r="Q16" s="108">
        <f t="shared" si="1"/>
        <v>1012842</v>
      </c>
      <c r="R16" s="373">
        <f t="shared" si="2"/>
        <v>990139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8" customHeight="1">
      <c r="A17" s="14"/>
      <c r="B17" s="10"/>
      <c r="C17" s="113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  <c r="O17" s="111"/>
      <c r="P17" s="108"/>
      <c r="Q17" s="108"/>
      <c r="R17" s="37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21" customFormat="1" ht="18" customHeight="1">
      <c r="A18" s="19"/>
      <c r="B18" s="20"/>
      <c r="C18" s="115" t="s">
        <v>846</v>
      </c>
      <c r="D18" s="108">
        <f aca="true" t="shared" si="4" ref="D18:O18">SUM(D19:D20)</f>
        <v>202886</v>
      </c>
      <c r="E18" s="108">
        <f>SUM(E19:E20)</f>
        <v>203618</v>
      </c>
      <c r="F18" s="108">
        <f t="shared" si="4"/>
        <v>197718</v>
      </c>
      <c r="G18" s="108">
        <f t="shared" si="4"/>
        <v>0</v>
      </c>
      <c r="H18" s="108">
        <f>SUM(H19:H20)</f>
        <v>0</v>
      </c>
      <c r="I18" s="108">
        <f t="shared" si="4"/>
        <v>0</v>
      </c>
      <c r="J18" s="108">
        <f t="shared" si="4"/>
        <v>0</v>
      </c>
      <c r="K18" s="108">
        <f>SUM(K19:K20)</f>
        <v>264</v>
      </c>
      <c r="L18" s="108">
        <f t="shared" si="4"/>
        <v>264</v>
      </c>
      <c r="M18" s="108">
        <f t="shared" si="4"/>
        <v>1200</v>
      </c>
      <c r="N18" s="108">
        <f>SUM(N19:N20)</f>
        <v>1310</v>
      </c>
      <c r="O18" s="108">
        <f t="shared" si="4"/>
        <v>1310</v>
      </c>
      <c r="P18" s="108">
        <f>SUM(D18+G18+J18+M18)</f>
        <v>204086</v>
      </c>
      <c r="Q18" s="108">
        <f t="shared" si="1"/>
        <v>205192</v>
      </c>
      <c r="R18" s="373">
        <f t="shared" si="2"/>
        <v>199292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8" customHeight="1">
      <c r="A19" s="14"/>
      <c r="B19" s="10"/>
      <c r="C19" s="113" t="s">
        <v>847</v>
      </c>
      <c r="D19" s="110">
        <v>169126</v>
      </c>
      <c r="E19" s="110">
        <v>180162</v>
      </c>
      <c r="F19" s="110">
        <v>174293</v>
      </c>
      <c r="G19" s="110"/>
      <c r="H19" s="110"/>
      <c r="I19" s="110"/>
      <c r="J19" s="110"/>
      <c r="K19" s="110">
        <v>264</v>
      </c>
      <c r="L19" s="110">
        <v>264</v>
      </c>
      <c r="M19" s="110">
        <v>1200</v>
      </c>
      <c r="N19" s="111">
        <v>1310</v>
      </c>
      <c r="O19" s="111">
        <v>1310</v>
      </c>
      <c r="P19" s="108">
        <f>SUM(D19+G19+J19+M19)</f>
        <v>170326</v>
      </c>
      <c r="Q19" s="108">
        <f t="shared" si="1"/>
        <v>181736</v>
      </c>
      <c r="R19" s="373">
        <f t="shared" si="2"/>
        <v>175867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8" customHeight="1">
      <c r="A20" s="14"/>
      <c r="B20" s="10"/>
      <c r="C20" s="116" t="s">
        <v>848</v>
      </c>
      <c r="D20" s="110">
        <v>33760</v>
      </c>
      <c r="E20" s="110">
        <v>23456</v>
      </c>
      <c r="F20" s="110">
        <v>23425</v>
      </c>
      <c r="G20" s="110"/>
      <c r="H20" s="110"/>
      <c r="I20" s="110"/>
      <c r="J20" s="110"/>
      <c r="K20" s="110"/>
      <c r="L20" s="110"/>
      <c r="M20" s="110"/>
      <c r="N20" s="111"/>
      <c r="O20" s="111"/>
      <c r="P20" s="108">
        <f>SUM(D20+G20+J20+M20)</f>
        <v>33760</v>
      </c>
      <c r="Q20" s="108">
        <f t="shared" si="1"/>
        <v>23456</v>
      </c>
      <c r="R20" s="373">
        <f t="shared" si="2"/>
        <v>23425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8" customHeight="1">
      <c r="A21" s="14"/>
      <c r="B21" s="10"/>
      <c r="C21" s="4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O21" s="111"/>
      <c r="P21" s="108"/>
      <c r="Q21" s="108"/>
      <c r="R21" s="37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21" customFormat="1" ht="18" customHeight="1">
      <c r="A22" s="19"/>
      <c r="B22" s="20"/>
      <c r="C22" s="107" t="s">
        <v>849</v>
      </c>
      <c r="D22" s="108">
        <v>136650</v>
      </c>
      <c r="E22" s="108">
        <v>135752</v>
      </c>
      <c r="F22" s="108">
        <v>135776</v>
      </c>
      <c r="G22" s="108"/>
      <c r="H22" s="108">
        <v>36</v>
      </c>
      <c r="I22" s="108">
        <v>36</v>
      </c>
      <c r="J22" s="108"/>
      <c r="K22" s="108"/>
      <c r="L22" s="108"/>
      <c r="M22" s="108"/>
      <c r="N22" s="109"/>
      <c r="O22" s="109"/>
      <c r="P22" s="108">
        <f>SUM(D22+G22+J22+M22)</f>
        <v>136650</v>
      </c>
      <c r="Q22" s="108">
        <f t="shared" si="1"/>
        <v>135788</v>
      </c>
      <c r="R22" s="373">
        <f t="shared" si="2"/>
        <v>135812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1" customFormat="1" ht="18" customHeight="1">
      <c r="A23" s="19"/>
      <c r="B23" s="20"/>
      <c r="C23" s="107" t="s">
        <v>850</v>
      </c>
      <c r="D23" s="108"/>
      <c r="E23" s="108"/>
      <c r="F23" s="108"/>
      <c r="G23" s="108">
        <v>16136</v>
      </c>
      <c r="H23" s="108">
        <v>20296</v>
      </c>
      <c r="I23" s="108">
        <v>19091</v>
      </c>
      <c r="J23" s="108"/>
      <c r="K23" s="108"/>
      <c r="L23" s="108"/>
      <c r="M23" s="108"/>
      <c r="N23" s="109"/>
      <c r="O23" s="109"/>
      <c r="P23" s="108">
        <f>SUM(D23+G23+J23+M23)</f>
        <v>16136</v>
      </c>
      <c r="Q23" s="108">
        <f t="shared" si="1"/>
        <v>20296</v>
      </c>
      <c r="R23" s="373">
        <f t="shared" si="2"/>
        <v>19091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1" customFormat="1" ht="18" customHeight="1">
      <c r="A24" s="19"/>
      <c r="B24" s="20"/>
      <c r="C24" s="107" t="s">
        <v>851</v>
      </c>
      <c r="D24" s="108">
        <v>21500</v>
      </c>
      <c r="E24" s="108">
        <v>17500</v>
      </c>
      <c r="F24" s="108">
        <v>11451</v>
      </c>
      <c r="G24" s="108">
        <v>15000</v>
      </c>
      <c r="H24" s="108">
        <v>15337</v>
      </c>
      <c r="I24" s="108">
        <v>15337</v>
      </c>
      <c r="J24" s="108">
        <v>2500</v>
      </c>
      <c r="K24" s="108">
        <v>23458</v>
      </c>
      <c r="L24" s="108">
        <v>21894</v>
      </c>
      <c r="M24" s="108"/>
      <c r="N24" s="109"/>
      <c r="O24" s="109"/>
      <c r="P24" s="108">
        <f>SUM(D24+G24+J24+M24)</f>
        <v>39000</v>
      </c>
      <c r="Q24" s="108">
        <f t="shared" si="1"/>
        <v>56295</v>
      </c>
      <c r="R24" s="373">
        <f t="shared" si="2"/>
        <v>48682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1" customFormat="1" ht="18" customHeight="1" thickBot="1">
      <c r="A25" s="22"/>
      <c r="B25" s="23"/>
      <c r="C25" s="107" t="s">
        <v>852</v>
      </c>
      <c r="D25" s="108">
        <v>762542</v>
      </c>
      <c r="E25" s="108">
        <v>809397</v>
      </c>
      <c r="F25" s="108">
        <v>758772</v>
      </c>
      <c r="G25" s="108"/>
      <c r="H25" s="108">
        <v>10884</v>
      </c>
      <c r="I25" s="108">
        <v>10884</v>
      </c>
      <c r="J25" s="108">
        <v>4000</v>
      </c>
      <c r="K25" s="108">
        <v>29000</v>
      </c>
      <c r="L25" s="108">
        <v>27478</v>
      </c>
      <c r="M25" s="108"/>
      <c r="N25" s="109"/>
      <c r="O25" s="109"/>
      <c r="P25" s="108">
        <f>SUM(D25+G25+J25+M25)</f>
        <v>766542</v>
      </c>
      <c r="Q25" s="108">
        <f t="shared" si="1"/>
        <v>849281</v>
      </c>
      <c r="R25" s="373">
        <f t="shared" si="2"/>
        <v>797134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3:41" s="21" customFormat="1" ht="18" customHeight="1">
      <c r="C26" s="107" t="s">
        <v>853</v>
      </c>
      <c r="D26" s="108">
        <v>3000</v>
      </c>
      <c r="E26" s="108">
        <v>7500</v>
      </c>
      <c r="F26" s="108">
        <v>5700</v>
      </c>
      <c r="G26" s="108"/>
      <c r="H26" s="108"/>
      <c r="I26" s="108"/>
      <c r="J26" s="108"/>
      <c r="K26" s="108"/>
      <c r="L26" s="108"/>
      <c r="M26" s="108"/>
      <c r="N26" s="109"/>
      <c r="O26" s="109"/>
      <c r="P26" s="108">
        <f>SUM(D26+G26+J26+M26)</f>
        <v>3000</v>
      </c>
      <c r="Q26" s="108">
        <f t="shared" si="1"/>
        <v>7500</v>
      </c>
      <c r="R26" s="373">
        <f t="shared" si="2"/>
        <v>5700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3:41" s="21" customFormat="1" ht="18" customHeight="1">
      <c r="C27" s="107" t="s">
        <v>854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109"/>
      <c r="P27" s="108"/>
      <c r="Q27" s="108"/>
      <c r="R27" s="37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3:41" s="21" customFormat="1" ht="18" customHeight="1">
      <c r="C28" s="107" t="s">
        <v>855</v>
      </c>
      <c r="D28" s="108">
        <v>24155</v>
      </c>
      <c r="E28" s="108">
        <v>24155</v>
      </c>
      <c r="F28" s="108">
        <v>24155</v>
      </c>
      <c r="G28" s="108"/>
      <c r="H28" s="108"/>
      <c r="I28" s="108"/>
      <c r="J28" s="108"/>
      <c r="K28" s="108"/>
      <c r="L28" s="108"/>
      <c r="M28" s="108"/>
      <c r="N28" s="109"/>
      <c r="O28" s="109"/>
      <c r="P28" s="108">
        <f aca="true" t="shared" si="5" ref="P28:P40">SUM(D28+G28+J28+M28)</f>
        <v>24155</v>
      </c>
      <c r="Q28" s="108">
        <f t="shared" si="1"/>
        <v>24155</v>
      </c>
      <c r="R28" s="373">
        <f t="shared" si="2"/>
        <v>24155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3:41" s="21" customFormat="1" ht="18" customHeight="1">
      <c r="C29" s="117" t="s">
        <v>947</v>
      </c>
      <c r="D29" s="108">
        <f>SUM(D30+D39+D40)</f>
        <v>171520</v>
      </c>
      <c r="E29" s="108">
        <f>SUM(E30+E39+E40)</f>
        <v>171121</v>
      </c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8">
        <f t="shared" si="5"/>
        <v>171520</v>
      </c>
      <c r="Q29" s="108">
        <f t="shared" si="1"/>
        <v>171121</v>
      </c>
      <c r="R29" s="37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3:41" s="21" customFormat="1" ht="18" customHeight="1">
      <c r="C30" s="118" t="s">
        <v>945</v>
      </c>
      <c r="D30" s="108">
        <f>SUM(D32:D37)</f>
        <v>10400</v>
      </c>
      <c r="E30" s="108">
        <f>SUM(E31:E38)</f>
        <v>5001</v>
      </c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8">
        <f t="shared" si="5"/>
        <v>10400</v>
      </c>
      <c r="Q30" s="108">
        <f t="shared" si="1"/>
        <v>5001</v>
      </c>
      <c r="R30" s="373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3:41" s="21" customFormat="1" ht="18" customHeight="1">
      <c r="C31" s="67" t="s">
        <v>220</v>
      </c>
      <c r="D31" s="119"/>
      <c r="E31" s="119"/>
      <c r="F31" s="119"/>
      <c r="G31" s="368"/>
      <c r="H31" s="368"/>
      <c r="I31" s="368"/>
      <c r="J31" s="368"/>
      <c r="K31" s="368"/>
      <c r="L31" s="368"/>
      <c r="M31" s="368"/>
      <c r="N31" s="369"/>
      <c r="O31" s="369"/>
      <c r="P31" s="108"/>
      <c r="Q31" s="108"/>
      <c r="R31" s="37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3:41" ht="18" customHeight="1">
      <c r="C32" s="67" t="s">
        <v>885</v>
      </c>
      <c r="D32" s="119">
        <v>4000</v>
      </c>
      <c r="E32" s="119">
        <v>532</v>
      </c>
      <c r="F32" s="119"/>
      <c r="G32" s="119"/>
      <c r="H32" s="119"/>
      <c r="I32" s="119"/>
      <c r="J32" s="119"/>
      <c r="K32" s="119"/>
      <c r="L32" s="119"/>
      <c r="M32" s="119"/>
      <c r="N32" s="120"/>
      <c r="O32" s="120"/>
      <c r="P32" s="108">
        <f t="shared" si="5"/>
        <v>4000</v>
      </c>
      <c r="Q32" s="108">
        <f t="shared" si="1"/>
        <v>532</v>
      </c>
      <c r="R32" s="37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3:41" ht="18" customHeight="1">
      <c r="C33" s="67" t="s">
        <v>225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  <c r="O33" s="120"/>
      <c r="P33" s="108"/>
      <c r="Q33" s="108"/>
      <c r="R33" s="37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3:41" ht="18" customHeight="1">
      <c r="C34" s="67" t="s">
        <v>946</v>
      </c>
      <c r="D34" s="110">
        <v>400</v>
      </c>
      <c r="E34" s="110">
        <v>400</v>
      </c>
      <c r="F34" s="110"/>
      <c r="G34" s="110"/>
      <c r="H34" s="110"/>
      <c r="I34" s="110"/>
      <c r="J34" s="110"/>
      <c r="K34" s="110"/>
      <c r="L34" s="110"/>
      <c r="M34" s="110"/>
      <c r="N34" s="111"/>
      <c r="O34" s="111"/>
      <c r="P34" s="108">
        <f t="shared" si="5"/>
        <v>400</v>
      </c>
      <c r="Q34" s="108">
        <f t="shared" si="1"/>
        <v>400</v>
      </c>
      <c r="R34" s="373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3:41" ht="18" customHeight="1">
      <c r="C35" s="67" t="s">
        <v>226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111"/>
      <c r="P35" s="108"/>
      <c r="Q35" s="108"/>
      <c r="R35" s="373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3:41" ht="18" customHeight="1">
      <c r="C36" s="67" t="s">
        <v>950</v>
      </c>
      <c r="D36" s="110">
        <v>3000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11"/>
      <c r="P36" s="108">
        <f t="shared" si="5"/>
        <v>3000</v>
      </c>
      <c r="Q36" s="108"/>
      <c r="R36" s="37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3:41" ht="18" customHeight="1">
      <c r="C37" s="67" t="s">
        <v>959</v>
      </c>
      <c r="D37" s="110">
        <v>3000</v>
      </c>
      <c r="E37" s="110">
        <v>2100</v>
      </c>
      <c r="F37" s="110"/>
      <c r="G37" s="110"/>
      <c r="H37" s="110"/>
      <c r="I37" s="110"/>
      <c r="J37" s="110"/>
      <c r="K37" s="110"/>
      <c r="L37" s="110"/>
      <c r="M37" s="110"/>
      <c r="N37" s="111"/>
      <c r="O37" s="111"/>
      <c r="P37" s="108">
        <f t="shared" si="5"/>
        <v>3000</v>
      </c>
      <c r="Q37" s="108">
        <f t="shared" si="1"/>
        <v>2100</v>
      </c>
      <c r="R37" s="373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3:41" ht="18" customHeight="1">
      <c r="C38" s="67" t="s">
        <v>299</v>
      </c>
      <c r="D38" s="110"/>
      <c r="E38" s="110">
        <v>1969</v>
      </c>
      <c r="F38" s="110"/>
      <c r="G38" s="110"/>
      <c r="H38" s="110"/>
      <c r="I38" s="110"/>
      <c r="J38" s="110"/>
      <c r="K38" s="110"/>
      <c r="L38" s="110"/>
      <c r="M38" s="110"/>
      <c r="N38" s="111"/>
      <c r="O38" s="111"/>
      <c r="P38" s="108"/>
      <c r="Q38" s="108">
        <f t="shared" si="1"/>
        <v>1969</v>
      </c>
      <c r="R38" s="373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3:41" ht="18" customHeight="1">
      <c r="C39" s="118" t="s">
        <v>228</v>
      </c>
      <c r="D39" s="110"/>
      <c r="E39" s="108">
        <v>10000</v>
      </c>
      <c r="F39" s="108"/>
      <c r="G39" s="110"/>
      <c r="H39" s="110"/>
      <c r="I39" s="110"/>
      <c r="J39" s="110"/>
      <c r="K39" s="110"/>
      <c r="L39" s="110"/>
      <c r="M39" s="110"/>
      <c r="N39" s="121"/>
      <c r="O39" s="121"/>
      <c r="P39" s="108"/>
      <c r="Q39" s="108">
        <f t="shared" si="1"/>
        <v>10000</v>
      </c>
      <c r="R39" s="373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3:41" ht="18" customHeight="1">
      <c r="C40" s="118" t="s">
        <v>951</v>
      </c>
      <c r="D40" s="108">
        <v>161120</v>
      </c>
      <c r="E40" s="108">
        <v>156120</v>
      </c>
      <c r="F40" s="108"/>
      <c r="G40" s="110"/>
      <c r="H40" s="110"/>
      <c r="I40" s="110"/>
      <c r="J40" s="110"/>
      <c r="K40" s="110"/>
      <c r="L40" s="110"/>
      <c r="M40" s="110"/>
      <c r="N40" s="111"/>
      <c r="O40" s="111"/>
      <c r="P40" s="108">
        <f t="shared" si="5"/>
        <v>161120</v>
      </c>
      <c r="Q40" s="108">
        <f t="shared" si="1"/>
        <v>156120</v>
      </c>
      <c r="R40" s="373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3:41" ht="18" customHeight="1">
      <c r="C41" s="107" t="s">
        <v>259</v>
      </c>
      <c r="D41" s="368"/>
      <c r="E41" s="368"/>
      <c r="F41" s="368">
        <v>3024</v>
      </c>
      <c r="G41" s="119"/>
      <c r="H41" s="368"/>
      <c r="I41" s="368">
        <v>2632</v>
      </c>
      <c r="J41" s="119"/>
      <c r="K41" s="368"/>
      <c r="L41" s="368">
        <v>-1974</v>
      </c>
      <c r="M41" s="119"/>
      <c r="N41" s="120"/>
      <c r="O41" s="120">
        <v>-27</v>
      </c>
      <c r="P41" s="108"/>
      <c r="Q41" s="368"/>
      <c r="R41" s="373">
        <f t="shared" si="2"/>
        <v>3655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3:41" ht="18" customHeight="1">
      <c r="C42" s="118" t="s">
        <v>260</v>
      </c>
      <c r="D42" s="368"/>
      <c r="E42" s="368">
        <v>608519</v>
      </c>
      <c r="F42" s="368">
        <v>608519</v>
      </c>
      <c r="G42" s="119"/>
      <c r="H42" s="119"/>
      <c r="I42" s="119"/>
      <c r="J42" s="119"/>
      <c r="K42" s="119"/>
      <c r="L42" s="119"/>
      <c r="M42" s="119"/>
      <c r="N42" s="120"/>
      <c r="O42" s="120"/>
      <c r="P42" s="108"/>
      <c r="Q42" s="368">
        <f t="shared" si="1"/>
        <v>608519</v>
      </c>
      <c r="R42" s="373">
        <f t="shared" si="2"/>
        <v>608519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3:41" s="24" customFormat="1" ht="18" customHeight="1" thickBot="1">
      <c r="C43" s="78" t="s">
        <v>856</v>
      </c>
      <c r="D43" s="122">
        <f>SUM(D8+D9+D16+D18+D22+D23+D24+D25+D26+D27+D28+D29)</f>
        <v>2191246</v>
      </c>
      <c r="E43" s="122">
        <f>SUM(E8+E9+E16+E18+E22+E24+E25+E26+E28+E29+E42)</f>
        <v>2935965</v>
      </c>
      <c r="F43" s="122">
        <f>SUM(F8+F9+F16+F18+F22+F24+F25+F26+F28+F29+F41+F42)</f>
        <v>2684694</v>
      </c>
      <c r="G43" s="122">
        <f aca="true" t="shared" si="6" ref="G43:R43">SUM(G8+G9+G16+G18+G22+G23+G24+G25+G26+G27+G28+G29+G41+G42)</f>
        <v>1328566</v>
      </c>
      <c r="H43" s="122">
        <f t="shared" si="6"/>
        <v>1383537</v>
      </c>
      <c r="I43" s="122">
        <f>SUM(I8+I9+I16+I18+I22+I23+I24+I25+I26+I27+I28+I29+I41+I42)</f>
        <v>1378466</v>
      </c>
      <c r="J43" s="122">
        <f t="shared" si="6"/>
        <v>720666</v>
      </c>
      <c r="K43" s="122">
        <f t="shared" si="6"/>
        <v>775537</v>
      </c>
      <c r="L43" s="122">
        <f t="shared" si="6"/>
        <v>762154</v>
      </c>
      <c r="M43" s="122">
        <f t="shared" si="6"/>
        <v>7817</v>
      </c>
      <c r="N43" s="122">
        <f t="shared" si="6"/>
        <v>7817</v>
      </c>
      <c r="O43" s="122">
        <f>SUM(O8+O9+O16+O18+O22+O23+O24+O25+O26+O27+O28+O29+O41+O42)</f>
        <v>4124</v>
      </c>
      <c r="P43" s="122">
        <f t="shared" si="6"/>
        <v>4248295</v>
      </c>
      <c r="Q43" s="122">
        <f t="shared" si="6"/>
        <v>5102856</v>
      </c>
      <c r="R43" s="400">
        <f t="shared" si="6"/>
        <v>4829438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="10" customFormat="1" ht="25.5" customHeight="1" thickTop="1"/>
    <row r="45" s="10" customFormat="1" ht="25.5" customHeight="1"/>
    <row r="46" s="10" customFormat="1" ht="25.5" customHeight="1"/>
    <row r="47" spans="3:41" ht="25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3:41" ht="25.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3:41" ht="25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3:41" ht="25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3:41" ht="25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3:41" ht="25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3:41" ht="25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3:41" ht="25.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3:41" ht="25.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3:41" ht="25.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3:41" ht="25.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3:41" ht="25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3:41" ht="25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3:41" ht="25.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3:41" ht="25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3:41" ht="25.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3:41" ht="25.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3:41" ht="25.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3:41" ht="25.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3:41" ht="25.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3:41" ht="25.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3:41" ht="25.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3:41" ht="25.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3:41" ht="25.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3:18" ht="25.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R71" s="10"/>
    </row>
    <row r="72" spans="3:18" ht="25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R72" s="10"/>
    </row>
    <row r="73" spans="3:18" ht="25.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R73" s="10"/>
    </row>
    <row r="74" spans="3:18" ht="25.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R74" s="10"/>
    </row>
    <row r="75" spans="3:18" ht="25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3:18" ht="25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R76" s="10"/>
    </row>
    <row r="77" spans="3:18" ht="25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R77" s="10"/>
    </row>
    <row r="78" spans="3:18" ht="25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R78" s="10"/>
    </row>
    <row r="79" spans="3:18" ht="25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R79" s="10"/>
    </row>
    <row r="80" spans="3:18" ht="25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R80" s="10"/>
    </row>
    <row r="81" spans="3:18" ht="25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R81" s="10"/>
    </row>
    <row r="82" spans="3:18" ht="25.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R82" s="10"/>
    </row>
    <row r="83" spans="3:18" ht="25.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R83" s="10"/>
    </row>
    <row r="84" spans="3:18" ht="25.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R84" s="10"/>
    </row>
    <row r="85" spans="3:18" ht="25.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R85" s="10"/>
    </row>
    <row r="86" spans="3:18" ht="25.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R86" s="10"/>
    </row>
    <row r="87" spans="3:18" ht="25.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R87" s="10"/>
    </row>
    <row r="88" spans="3:18" ht="25.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3:18" ht="25.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R89" s="10"/>
    </row>
    <row r="90" spans="3:18" ht="25.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R90" s="10"/>
    </row>
    <row r="91" spans="3:16" ht="25.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3:16" ht="25.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3:16" ht="25.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3:16" ht="25.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3:16" ht="25.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3:16" ht="25.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3:16" ht="25.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3:16" ht="25.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3:16" ht="25.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3:16" ht="25.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3:16" ht="25.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3:16" ht="25.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3:16" ht="25.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3:16" ht="25.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3:16" ht="25.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3:16" ht="25.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3:16" ht="25.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3:16" ht="25.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3:16" ht="25.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3:16" ht="25.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3:16" ht="25.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3:16" ht="25.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3:16" ht="25.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3:16" ht="25.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3:16" ht="25.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3:16" ht="25.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3:16" ht="25.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3:16" ht="25.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3:16" ht="25.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3:16" ht="25.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3:16" ht="25.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3:16" ht="25.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3:16" ht="25.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3:16" ht="25.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3:16" ht="25.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3:16" ht="25.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3:16" ht="25.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3:16" ht="25.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3:16" ht="25.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3:16" ht="25.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3:16" ht="25.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3:16" ht="25.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3:16" ht="25.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3:16" ht="25.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3:16" ht="25.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3:16" ht="25.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3:16" ht="25.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3:16" ht="25.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3:16" ht="25.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3:16" ht="25.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3:16" ht="25.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3:16" ht="25.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3:16" ht="25.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3:16" ht="25.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3:16" ht="25.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3:16" ht="25.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3:16" ht="25.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3:16" ht="25.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3:16" ht="25.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3:16" ht="25.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3:16" ht="25.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3:16" ht="25.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3:16" ht="25.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3:16" ht="25.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3:16" ht="25.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3:16" ht="25.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3:16" ht="25.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3:16" ht="25.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3:16" ht="25.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3:16" ht="25.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3:16" ht="25.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3:16" ht="25.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3:16" ht="25.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3:16" ht="25.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3:16" ht="25.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3:16" ht="25.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3:16" ht="25.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3:16" ht="25.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3:16" ht="25.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3:16" ht="25.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3:16" ht="25.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3:16" ht="25.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3:16" ht="25.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3:16" ht="25.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3:16" ht="25.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3:16" ht="25.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3:16" ht="25.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3:16" ht="25.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3:16" ht="25.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3:16" ht="25.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3:16" ht="25.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3:16" ht="25.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3:16" ht="25.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3:16" ht="25.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3:16" ht="25.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3:16" ht="25.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3:16" ht="25.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3:16" ht="25.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3:16" ht="25.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3:16" ht="25.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3:16" ht="25.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3:16" ht="25.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3:16" ht="25.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3:16" ht="25.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3:16" ht="25.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3:16" ht="25.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3:16" ht="25.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3:16" ht="25.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3:16" ht="25.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3:16" ht="25.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3:16" ht="25.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3:16" ht="25.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3:16" ht="25.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3:16" ht="25.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3:16" ht="25.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3:16" ht="25.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3:16" ht="25.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3:16" ht="25.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3:16" ht="25.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3:16" ht="25.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3:16" ht="25.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3:16" ht="25.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3:16" ht="25.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3:16" ht="25.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3:16" ht="25.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3:16" ht="25.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3:16" ht="25.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3:16" ht="25.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3:16" ht="25.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3:16" ht="25.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3:16" ht="25.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3:16" ht="25.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3:16" ht="25.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3:16" ht="25.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3:16" ht="25.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3:16" ht="25.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3:16" ht="25.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3:16" ht="25.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3:16" ht="25.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3:16" ht="25.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3:16" ht="25.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3:16" ht="25.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3:16" ht="25.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3:16" ht="25.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3:16" ht="25.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3:16" ht="25.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3:16" ht="25.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3:16" ht="25.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3:16" ht="25.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3:16" ht="25.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3:16" ht="25.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3:16" ht="25.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3:16" ht="25.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3:16" ht="25.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3:16" ht="25.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3:16" ht="25.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3:16" ht="25.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3:16" ht="25.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3:16" ht="25.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3:16" ht="25.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3:16" ht="25.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3:16" ht="25.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3:16" ht="25.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3:16" ht="25.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3:16" ht="25.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3:16" ht="25.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3:16" ht="25.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3:16" ht="25.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3:16" ht="25.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3:16" ht="25.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3:16" ht="25.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3:16" ht="25.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3:16" ht="25.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3:16" ht="25.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3:16" ht="25.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3:16" ht="25.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3:16" ht="25.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3:16" ht="25.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3:16" ht="25.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3:16" ht="25.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3:16" ht="25.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3:16" ht="25.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3:16" ht="25.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3:16" ht="25.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3:16" ht="25.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</sheetData>
  <mergeCells count="7">
    <mergeCell ref="P6:R6"/>
    <mergeCell ref="C3:R3"/>
    <mergeCell ref="C4:R4"/>
    <mergeCell ref="G6:I6"/>
    <mergeCell ref="J6:L6"/>
    <mergeCell ref="M6:O6"/>
    <mergeCell ref="D6:F6"/>
  </mergeCells>
  <printOptions horizontalCentered="1"/>
  <pageMargins left="0" right="0" top="0.34" bottom="0.35" header="0.27" footer="0.28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Q88"/>
  <sheetViews>
    <sheetView workbookViewId="0" topLeftCell="A72">
      <selection activeCell="R86" sqref="R86"/>
    </sheetView>
  </sheetViews>
  <sheetFormatPr defaultColWidth="9.00390625" defaultRowHeight="12.75"/>
  <cols>
    <col min="1" max="1" width="31.875" style="15" customWidth="1"/>
    <col min="2" max="2" width="12.125" style="15" customWidth="1"/>
    <col min="3" max="3" width="11.25390625" style="15" customWidth="1"/>
    <col min="4" max="4" width="10.75390625" style="15" customWidth="1"/>
    <col min="5" max="6" width="11.875" style="15" customWidth="1"/>
    <col min="7" max="7" width="10.00390625" style="15" customWidth="1"/>
    <col min="8" max="8" width="10.75390625" style="15" customWidth="1"/>
    <col min="9" max="9" width="11.875" style="15" customWidth="1"/>
    <col min="10" max="11" width="10.75390625" style="15" customWidth="1"/>
    <col min="12" max="12" width="9.875" style="15" customWidth="1"/>
    <col min="13" max="13" width="10.00390625" style="15" customWidth="1"/>
    <col min="14" max="14" width="9.75390625" style="15" customWidth="1"/>
    <col min="15" max="15" width="10.25390625" style="15" customWidth="1"/>
    <col min="16" max="16" width="9.875" style="15" customWidth="1"/>
    <col min="17" max="17" width="11.125" style="312" customWidth="1"/>
  </cols>
  <sheetData>
    <row r="1" spans="1:17" ht="16.5" customHeight="1">
      <c r="A1" s="292" t="s">
        <v>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/>
    </row>
    <row r="2" spans="1:17" ht="16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3"/>
    </row>
    <row r="3" spans="1:17" ht="16.5" customHeight="1">
      <c r="A3" s="1292" t="s">
        <v>61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</row>
    <row r="4" spans="1:17" ht="16.5" customHeight="1">
      <c r="A4" s="1292" t="s">
        <v>62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39"/>
      <c r="N4" s="1239"/>
      <c r="O4" s="1239"/>
      <c r="P4" s="1239"/>
      <c r="Q4" s="1239"/>
    </row>
    <row r="5" spans="1:17" ht="16.5" customHeight="1" thickBo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4"/>
      <c r="Q5" s="295" t="s">
        <v>63</v>
      </c>
    </row>
    <row r="6" spans="1:17" ht="16.5" customHeight="1" thickTop="1">
      <c r="A6" s="1287" t="s">
        <v>64</v>
      </c>
      <c r="B6" s="1288"/>
      <c r="C6" s="1280" t="s">
        <v>283</v>
      </c>
      <c r="D6" s="1280" t="s">
        <v>66</v>
      </c>
      <c r="E6" s="1280" t="s">
        <v>67</v>
      </c>
      <c r="F6" s="1280" t="s">
        <v>267</v>
      </c>
      <c r="G6" s="1280" t="s">
        <v>296</v>
      </c>
      <c r="H6" s="1280" t="s">
        <v>68</v>
      </c>
      <c r="I6" s="1280" t="s">
        <v>69</v>
      </c>
      <c r="J6" s="1281" t="s">
        <v>1192</v>
      </c>
      <c r="K6" s="1282"/>
      <c r="L6" s="1282"/>
      <c r="M6" s="1282"/>
      <c r="N6" s="1282"/>
      <c r="O6" s="1265" t="s">
        <v>70</v>
      </c>
      <c r="P6" s="1266"/>
      <c r="Q6" s="1269" t="s">
        <v>71</v>
      </c>
    </row>
    <row r="7" spans="1:17" ht="16.5" customHeight="1">
      <c r="A7" s="1289"/>
      <c r="B7" s="1286"/>
      <c r="C7" s="1273"/>
      <c r="D7" s="1273"/>
      <c r="E7" s="1273"/>
      <c r="F7" s="1273"/>
      <c r="G7" s="1273"/>
      <c r="H7" s="1273"/>
      <c r="I7" s="1273"/>
      <c r="J7" s="1272" t="s">
        <v>72</v>
      </c>
      <c r="K7" s="1272" t="s">
        <v>73</v>
      </c>
      <c r="L7" s="1275" t="s">
        <v>1199</v>
      </c>
      <c r="M7" s="1283" t="s">
        <v>74</v>
      </c>
      <c r="N7" s="1284"/>
      <c r="O7" s="1267"/>
      <c r="P7" s="1268"/>
      <c r="Q7" s="1270"/>
    </row>
    <row r="8" spans="1:17" ht="16.5" customHeight="1">
      <c r="A8" s="1289"/>
      <c r="B8" s="1286"/>
      <c r="C8" s="1273"/>
      <c r="D8" s="1273"/>
      <c r="E8" s="1273"/>
      <c r="F8" s="1273"/>
      <c r="G8" s="1273"/>
      <c r="H8" s="1273"/>
      <c r="I8" s="1273"/>
      <c r="J8" s="1273"/>
      <c r="K8" s="1273"/>
      <c r="L8" s="1276"/>
      <c r="M8" s="1285"/>
      <c r="N8" s="1286"/>
      <c r="O8" s="1278" t="s">
        <v>879</v>
      </c>
      <c r="P8" s="1275" t="s">
        <v>989</v>
      </c>
      <c r="Q8" s="1270"/>
    </row>
    <row r="9" spans="1:17" ht="16.5" customHeight="1">
      <c r="A9" s="1290"/>
      <c r="B9" s="1291"/>
      <c r="C9" s="1274"/>
      <c r="D9" s="1274"/>
      <c r="E9" s="1274"/>
      <c r="F9" s="1274"/>
      <c r="G9" s="1274"/>
      <c r="H9" s="1274"/>
      <c r="I9" s="1274"/>
      <c r="J9" s="1274"/>
      <c r="K9" s="1274"/>
      <c r="L9" s="1277"/>
      <c r="M9" s="362" t="s">
        <v>217</v>
      </c>
      <c r="N9" s="362" t="s">
        <v>216</v>
      </c>
      <c r="O9" s="1279"/>
      <c r="P9" s="1277"/>
      <c r="Q9" s="1271"/>
    </row>
    <row r="10" spans="1:17" ht="16.5" customHeight="1">
      <c r="A10" s="296" t="s">
        <v>75</v>
      </c>
      <c r="B10" s="297" t="s">
        <v>860</v>
      </c>
      <c r="C10" s="298">
        <v>5300</v>
      </c>
      <c r="D10" s="299"/>
      <c r="E10" s="298"/>
      <c r="F10" s="298"/>
      <c r="G10" s="298"/>
      <c r="H10" s="298">
        <v>624</v>
      </c>
      <c r="I10" s="300">
        <f aca="true" t="shared" si="0" ref="I10:I48">SUM(C10:H10)</f>
        <v>5924</v>
      </c>
      <c r="J10" s="298">
        <v>31594</v>
      </c>
      <c r="K10" s="298">
        <v>10560</v>
      </c>
      <c r="L10" s="298">
        <v>9102</v>
      </c>
      <c r="M10" s="298"/>
      <c r="N10" s="299"/>
      <c r="O10" s="301"/>
      <c r="P10" s="301"/>
      <c r="Q10" s="302">
        <f aca="true" t="shared" si="1" ref="Q10:Q48">SUM(J10:P10)</f>
        <v>51256</v>
      </c>
    </row>
    <row r="11" spans="1:17" ht="16.5" customHeight="1">
      <c r="A11" s="303"/>
      <c r="B11" s="304" t="s">
        <v>303</v>
      </c>
      <c r="C11" s="305">
        <v>5300</v>
      </c>
      <c r="D11" s="305"/>
      <c r="E11" s="305">
        <v>180</v>
      </c>
      <c r="F11" s="305">
        <v>151</v>
      </c>
      <c r="G11" s="305"/>
      <c r="H11" s="305">
        <v>624</v>
      </c>
      <c r="I11" s="300">
        <f t="shared" si="0"/>
        <v>6255</v>
      </c>
      <c r="J11" s="305">
        <v>31684</v>
      </c>
      <c r="K11" s="305">
        <v>10685</v>
      </c>
      <c r="L11" s="305">
        <v>8922</v>
      </c>
      <c r="M11" s="305"/>
      <c r="N11" s="306">
        <v>86</v>
      </c>
      <c r="O11" s="307">
        <v>240</v>
      </c>
      <c r="P11" s="307"/>
      <c r="Q11" s="302">
        <f t="shared" si="1"/>
        <v>51617</v>
      </c>
    </row>
    <row r="12" spans="1:17" ht="16.5" customHeight="1">
      <c r="A12" s="303"/>
      <c r="B12" s="304" t="s">
        <v>374</v>
      </c>
      <c r="C12" s="305">
        <v>4992</v>
      </c>
      <c r="D12" s="305">
        <v>4</v>
      </c>
      <c r="E12" s="305">
        <v>180</v>
      </c>
      <c r="F12" s="305">
        <v>151</v>
      </c>
      <c r="G12" s="305"/>
      <c r="H12" s="305">
        <v>590</v>
      </c>
      <c r="I12" s="300">
        <f t="shared" si="0"/>
        <v>5917</v>
      </c>
      <c r="J12" s="305">
        <v>31755</v>
      </c>
      <c r="K12" s="305">
        <v>10671</v>
      </c>
      <c r="L12" s="305">
        <v>8934</v>
      </c>
      <c r="M12" s="305"/>
      <c r="N12" s="306">
        <v>85</v>
      </c>
      <c r="O12" s="307">
        <v>240</v>
      </c>
      <c r="P12" s="307"/>
      <c r="Q12" s="302">
        <f t="shared" si="1"/>
        <v>51685</v>
      </c>
    </row>
    <row r="13" spans="1:17" ht="16.5" customHeight="1">
      <c r="A13" s="308" t="s">
        <v>76</v>
      </c>
      <c r="B13" s="309" t="s">
        <v>860</v>
      </c>
      <c r="C13" s="305">
        <v>2569</v>
      </c>
      <c r="D13" s="305"/>
      <c r="E13" s="305"/>
      <c r="F13" s="305"/>
      <c r="G13" s="305"/>
      <c r="H13" s="305">
        <v>302</v>
      </c>
      <c r="I13" s="300">
        <f t="shared" si="0"/>
        <v>2871</v>
      </c>
      <c r="J13" s="305">
        <v>20936</v>
      </c>
      <c r="K13" s="305">
        <v>7008</v>
      </c>
      <c r="L13" s="305">
        <v>6258</v>
      </c>
      <c r="M13" s="305"/>
      <c r="N13" s="306"/>
      <c r="O13" s="307"/>
      <c r="P13" s="310"/>
      <c r="Q13" s="302">
        <f t="shared" si="1"/>
        <v>34202</v>
      </c>
    </row>
    <row r="14" spans="1:17" ht="16.5" customHeight="1">
      <c r="A14" s="308"/>
      <c r="B14" s="309" t="s">
        <v>303</v>
      </c>
      <c r="C14" s="305">
        <v>2569</v>
      </c>
      <c r="D14" s="305"/>
      <c r="E14" s="305">
        <v>356</v>
      </c>
      <c r="F14" s="305">
        <v>216</v>
      </c>
      <c r="G14" s="305"/>
      <c r="H14" s="305">
        <v>302</v>
      </c>
      <c r="I14" s="300">
        <f t="shared" si="0"/>
        <v>3443</v>
      </c>
      <c r="J14" s="305">
        <v>20896</v>
      </c>
      <c r="K14" s="305">
        <v>7008</v>
      </c>
      <c r="L14" s="305">
        <v>6078</v>
      </c>
      <c r="M14" s="305"/>
      <c r="N14" s="306">
        <v>126</v>
      </c>
      <c r="O14" s="307">
        <v>206</v>
      </c>
      <c r="P14" s="310"/>
      <c r="Q14" s="302">
        <f t="shared" si="1"/>
        <v>34314</v>
      </c>
    </row>
    <row r="15" spans="1:17" ht="16.5" customHeight="1">
      <c r="A15" s="308"/>
      <c r="B15" s="309" t="s">
        <v>374</v>
      </c>
      <c r="C15" s="305">
        <v>2238</v>
      </c>
      <c r="D15" s="305">
        <v>1</v>
      </c>
      <c r="E15" s="305">
        <v>356</v>
      </c>
      <c r="F15" s="305">
        <v>216</v>
      </c>
      <c r="G15" s="305"/>
      <c r="H15" s="305">
        <v>254</v>
      </c>
      <c r="I15" s="300">
        <f t="shared" si="0"/>
        <v>3065</v>
      </c>
      <c r="J15" s="305">
        <v>20620</v>
      </c>
      <c r="K15" s="305">
        <v>6945</v>
      </c>
      <c r="L15" s="305">
        <v>5913</v>
      </c>
      <c r="M15" s="305"/>
      <c r="N15" s="306">
        <v>126</v>
      </c>
      <c r="O15" s="307">
        <v>206</v>
      </c>
      <c r="P15" s="310"/>
      <c r="Q15" s="302">
        <f t="shared" si="1"/>
        <v>33810</v>
      </c>
    </row>
    <row r="16" spans="1:17" ht="16.5" customHeight="1">
      <c r="A16" s="296" t="s">
        <v>77</v>
      </c>
      <c r="B16" s="304" t="s">
        <v>860</v>
      </c>
      <c r="C16" s="305">
        <v>2280</v>
      </c>
      <c r="D16" s="305"/>
      <c r="E16" s="305"/>
      <c r="F16" s="305"/>
      <c r="G16" s="305"/>
      <c r="H16" s="305">
        <v>268</v>
      </c>
      <c r="I16" s="300">
        <f t="shared" si="0"/>
        <v>2548</v>
      </c>
      <c r="J16" s="305">
        <v>17020</v>
      </c>
      <c r="K16" s="305">
        <v>5672</v>
      </c>
      <c r="L16" s="305">
        <v>5252</v>
      </c>
      <c r="M16" s="305"/>
      <c r="N16" s="306"/>
      <c r="O16" s="307"/>
      <c r="P16" s="310"/>
      <c r="Q16" s="302">
        <f t="shared" si="1"/>
        <v>27944</v>
      </c>
    </row>
    <row r="17" spans="1:17" ht="16.5" customHeight="1">
      <c r="A17" s="296"/>
      <c r="B17" s="304" t="s">
        <v>303</v>
      </c>
      <c r="C17" s="305">
        <v>2280</v>
      </c>
      <c r="D17" s="305"/>
      <c r="E17" s="305">
        <v>200</v>
      </c>
      <c r="F17" s="305">
        <v>198</v>
      </c>
      <c r="G17" s="305"/>
      <c r="H17" s="305">
        <v>268</v>
      </c>
      <c r="I17" s="300">
        <f t="shared" si="0"/>
        <v>2946</v>
      </c>
      <c r="J17" s="305">
        <v>17055</v>
      </c>
      <c r="K17" s="305">
        <v>5737</v>
      </c>
      <c r="L17" s="305">
        <v>5482</v>
      </c>
      <c r="M17" s="305"/>
      <c r="N17" s="306">
        <v>98</v>
      </c>
      <c r="O17" s="307"/>
      <c r="P17" s="310"/>
      <c r="Q17" s="302">
        <f t="shared" si="1"/>
        <v>28372</v>
      </c>
    </row>
    <row r="18" spans="1:17" ht="16.5" customHeight="1">
      <c r="A18" s="296"/>
      <c r="B18" s="304" t="s">
        <v>374</v>
      </c>
      <c r="C18" s="305">
        <v>2173</v>
      </c>
      <c r="D18" s="305"/>
      <c r="E18" s="305">
        <v>200</v>
      </c>
      <c r="F18" s="305">
        <v>198</v>
      </c>
      <c r="G18" s="305"/>
      <c r="H18" s="305">
        <v>251</v>
      </c>
      <c r="I18" s="300">
        <f t="shared" si="0"/>
        <v>2822</v>
      </c>
      <c r="J18" s="305">
        <v>16930</v>
      </c>
      <c r="K18" s="305">
        <v>5736</v>
      </c>
      <c r="L18" s="305">
        <v>5477</v>
      </c>
      <c r="M18" s="305"/>
      <c r="N18" s="306">
        <v>85</v>
      </c>
      <c r="O18" s="307"/>
      <c r="P18" s="310"/>
      <c r="Q18" s="302">
        <f t="shared" si="1"/>
        <v>28228</v>
      </c>
    </row>
    <row r="19" spans="1:17" ht="16.5" customHeight="1">
      <c r="A19" s="311" t="s">
        <v>78</v>
      </c>
      <c r="B19" s="309" t="s">
        <v>860</v>
      </c>
      <c r="C19" s="305">
        <v>2066</v>
      </c>
      <c r="D19" s="305"/>
      <c r="E19" s="305"/>
      <c r="F19" s="305"/>
      <c r="G19" s="305"/>
      <c r="H19" s="305">
        <v>243</v>
      </c>
      <c r="I19" s="300">
        <f t="shared" si="0"/>
        <v>2309</v>
      </c>
      <c r="J19" s="305">
        <v>17325</v>
      </c>
      <c r="K19" s="305">
        <v>5732</v>
      </c>
      <c r="L19" s="305">
        <v>5023</v>
      </c>
      <c r="M19" s="305"/>
      <c r="N19" s="306"/>
      <c r="O19" s="307"/>
      <c r="P19" s="310"/>
      <c r="Q19" s="302">
        <f t="shared" si="1"/>
        <v>28080</v>
      </c>
    </row>
    <row r="20" spans="1:17" ht="16.5" customHeight="1">
      <c r="A20" s="311"/>
      <c r="B20" s="309" t="s">
        <v>303</v>
      </c>
      <c r="C20" s="305">
        <v>2066</v>
      </c>
      <c r="D20" s="305"/>
      <c r="E20" s="305">
        <v>80</v>
      </c>
      <c r="F20" s="305">
        <v>190</v>
      </c>
      <c r="G20" s="305"/>
      <c r="H20" s="305">
        <v>243</v>
      </c>
      <c r="I20" s="300">
        <f t="shared" si="0"/>
        <v>2579</v>
      </c>
      <c r="J20" s="305">
        <v>17345</v>
      </c>
      <c r="K20" s="305">
        <v>5792</v>
      </c>
      <c r="L20" s="305">
        <v>4933</v>
      </c>
      <c r="M20" s="305"/>
      <c r="N20" s="306">
        <v>110</v>
      </c>
      <c r="O20" s="307">
        <v>60</v>
      </c>
      <c r="P20" s="310"/>
      <c r="Q20" s="302">
        <f t="shared" si="1"/>
        <v>28240</v>
      </c>
    </row>
    <row r="21" spans="1:17" ht="16.5" customHeight="1">
      <c r="A21" s="311"/>
      <c r="B21" s="309" t="s">
        <v>374</v>
      </c>
      <c r="C21" s="305">
        <v>1916</v>
      </c>
      <c r="D21" s="305"/>
      <c r="E21" s="305">
        <v>80</v>
      </c>
      <c r="F21" s="305">
        <v>190</v>
      </c>
      <c r="G21" s="305"/>
      <c r="H21" s="305">
        <v>217</v>
      </c>
      <c r="I21" s="300">
        <f t="shared" si="0"/>
        <v>2403</v>
      </c>
      <c r="J21" s="305">
        <v>17127</v>
      </c>
      <c r="K21" s="305">
        <v>5779</v>
      </c>
      <c r="L21" s="305">
        <v>4810</v>
      </c>
      <c r="M21" s="305"/>
      <c r="N21" s="306">
        <v>104</v>
      </c>
      <c r="O21" s="307">
        <v>60</v>
      </c>
      <c r="P21" s="310"/>
      <c r="Q21" s="302">
        <f t="shared" si="1"/>
        <v>27880</v>
      </c>
    </row>
    <row r="22" spans="1:17" ht="16.5" customHeight="1">
      <c r="A22" s="296" t="s">
        <v>79</v>
      </c>
      <c r="B22" s="304" t="s">
        <v>860</v>
      </c>
      <c r="C22" s="305">
        <v>3581</v>
      </c>
      <c r="D22" s="305"/>
      <c r="E22" s="305"/>
      <c r="F22" s="305"/>
      <c r="G22" s="305"/>
      <c r="H22" s="305">
        <v>421</v>
      </c>
      <c r="I22" s="300">
        <f t="shared" si="0"/>
        <v>4002</v>
      </c>
      <c r="J22" s="305">
        <v>25232</v>
      </c>
      <c r="K22" s="305">
        <v>8454</v>
      </c>
      <c r="L22" s="305">
        <v>7205</v>
      </c>
      <c r="M22" s="305"/>
      <c r="N22" s="306"/>
      <c r="O22" s="307"/>
      <c r="P22" s="310"/>
      <c r="Q22" s="302">
        <f t="shared" si="1"/>
        <v>40891</v>
      </c>
    </row>
    <row r="23" spans="1:17" ht="16.5" customHeight="1">
      <c r="A23" s="296"/>
      <c r="B23" s="304" t="s">
        <v>303</v>
      </c>
      <c r="C23" s="305">
        <v>3581</v>
      </c>
      <c r="D23" s="305">
        <v>12</v>
      </c>
      <c r="E23" s="305">
        <v>68</v>
      </c>
      <c r="F23" s="305">
        <v>100</v>
      </c>
      <c r="G23" s="305"/>
      <c r="H23" s="305">
        <v>421</v>
      </c>
      <c r="I23" s="300">
        <f t="shared" si="0"/>
        <v>4182</v>
      </c>
      <c r="J23" s="305">
        <v>25275</v>
      </c>
      <c r="K23" s="305">
        <v>8459</v>
      </c>
      <c r="L23" s="305">
        <v>7120</v>
      </c>
      <c r="M23" s="305"/>
      <c r="N23" s="306">
        <v>80</v>
      </c>
      <c r="O23" s="307">
        <v>367</v>
      </c>
      <c r="P23" s="310"/>
      <c r="Q23" s="302">
        <f t="shared" si="1"/>
        <v>41301</v>
      </c>
    </row>
    <row r="24" spans="1:17" ht="16.5" customHeight="1">
      <c r="A24" s="296"/>
      <c r="B24" s="304" t="s">
        <v>374</v>
      </c>
      <c r="C24" s="305">
        <v>3710</v>
      </c>
      <c r="D24" s="305">
        <v>28</v>
      </c>
      <c r="E24" s="305">
        <v>68</v>
      </c>
      <c r="F24" s="305">
        <v>100</v>
      </c>
      <c r="G24" s="305"/>
      <c r="H24" s="305">
        <v>444</v>
      </c>
      <c r="I24" s="300">
        <f t="shared" si="0"/>
        <v>4350</v>
      </c>
      <c r="J24" s="305">
        <v>25065</v>
      </c>
      <c r="K24" s="305">
        <v>8415</v>
      </c>
      <c r="L24" s="305">
        <v>7106</v>
      </c>
      <c r="M24" s="305"/>
      <c r="N24" s="306">
        <v>67</v>
      </c>
      <c r="O24" s="307">
        <v>367</v>
      </c>
      <c r="P24" s="310"/>
      <c r="Q24" s="302">
        <f t="shared" si="1"/>
        <v>41020</v>
      </c>
    </row>
    <row r="25" spans="1:17" ht="16.5" customHeight="1">
      <c r="A25" s="296" t="s">
        <v>80</v>
      </c>
      <c r="B25" s="304" t="s">
        <v>860</v>
      </c>
      <c r="C25" s="305">
        <v>2176</v>
      </c>
      <c r="D25" s="305"/>
      <c r="E25" s="305"/>
      <c r="F25" s="305"/>
      <c r="G25" s="305"/>
      <c r="H25" s="305">
        <v>256</v>
      </c>
      <c r="I25" s="300">
        <f t="shared" si="0"/>
        <v>2432</v>
      </c>
      <c r="J25" s="305">
        <v>14707</v>
      </c>
      <c r="K25" s="305">
        <v>4825</v>
      </c>
      <c r="L25" s="305">
        <v>4672</v>
      </c>
      <c r="M25" s="305"/>
      <c r="N25" s="306"/>
      <c r="O25" s="307"/>
      <c r="P25" s="310"/>
      <c r="Q25" s="302">
        <f t="shared" si="1"/>
        <v>24204</v>
      </c>
    </row>
    <row r="26" spans="1:17" ht="16.5" customHeight="1">
      <c r="A26" s="296"/>
      <c r="B26" s="304" t="s">
        <v>303</v>
      </c>
      <c r="C26" s="305">
        <v>2176</v>
      </c>
      <c r="D26" s="305"/>
      <c r="E26" s="305">
        <v>208</v>
      </c>
      <c r="F26" s="305">
        <v>147</v>
      </c>
      <c r="G26" s="305"/>
      <c r="H26" s="305">
        <v>256</v>
      </c>
      <c r="I26" s="300">
        <f t="shared" si="0"/>
        <v>2787</v>
      </c>
      <c r="J26" s="305">
        <v>14702</v>
      </c>
      <c r="K26" s="305">
        <v>4938</v>
      </c>
      <c r="L26" s="305">
        <v>4565</v>
      </c>
      <c r="M26" s="305"/>
      <c r="N26" s="306">
        <v>47</v>
      </c>
      <c r="O26" s="307"/>
      <c r="P26" s="310">
        <v>2337</v>
      </c>
      <c r="Q26" s="302">
        <f t="shared" si="1"/>
        <v>26589</v>
      </c>
    </row>
    <row r="27" spans="1:17" ht="16.5" customHeight="1">
      <c r="A27" s="296"/>
      <c r="B27" s="304" t="s">
        <v>374</v>
      </c>
      <c r="C27" s="305">
        <v>2130</v>
      </c>
      <c r="D27" s="305">
        <v>1</v>
      </c>
      <c r="E27" s="305">
        <v>208</v>
      </c>
      <c r="F27" s="305">
        <v>147</v>
      </c>
      <c r="G27" s="305"/>
      <c r="H27" s="305">
        <v>249</v>
      </c>
      <c r="I27" s="300">
        <f t="shared" si="0"/>
        <v>2735</v>
      </c>
      <c r="J27" s="305">
        <v>14644</v>
      </c>
      <c r="K27" s="305">
        <v>4913</v>
      </c>
      <c r="L27" s="305">
        <v>4718</v>
      </c>
      <c r="M27" s="305"/>
      <c r="N27" s="306">
        <v>32</v>
      </c>
      <c r="O27" s="307"/>
      <c r="P27" s="310">
        <v>2337</v>
      </c>
      <c r="Q27" s="302">
        <f t="shared" si="1"/>
        <v>26644</v>
      </c>
    </row>
    <row r="28" spans="1:17" ht="16.5" customHeight="1">
      <c r="A28" s="296" t="s">
        <v>81</v>
      </c>
      <c r="B28" s="304" t="s">
        <v>860</v>
      </c>
      <c r="C28" s="305">
        <v>7088</v>
      </c>
      <c r="D28" s="305"/>
      <c r="E28" s="305"/>
      <c r="F28" s="305"/>
      <c r="G28" s="305"/>
      <c r="H28" s="305">
        <v>834</v>
      </c>
      <c r="I28" s="300">
        <f t="shared" si="0"/>
        <v>7922</v>
      </c>
      <c r="J28" s="305">
        <v>22078</v>
      </c>
      <c r="K28" s="305">
        <v>7438</v>
      </c>
      <c r="L28" s="305">
        <v>9161</v>
      </c>
      <c r="M28" s="305"/>
      <c r="N28" s="306"/>
      <c r="O28" s="307"/>
      <c r="P28" s="310"/>
      <c r="Q28" s="302">
        <f t="shared" si="1"/>
        <v>38677</v>
      </c>
    </row>
    <row r="29" spans="1:17" ht="16.5" customHeight="1">
      <c r="A29" s="296"/>
      <c r="B29" s="304" t="s">
        <v>303</v>
      </c>
      <c r="C29" s="305">
        <v>7088</v>
      </c>
      <c r="D29" s="305">
        <v>30</v>
      </c>
      <c r="E29" s="305">
        <v>200</v>
      </c>
      <c r="F29" s="305">
        <v>180</v>
      </c>
      <c r="G29" s="305"/>
      <c r="H29" s="305">
        <v>834</v>
      </c>
      <c r="I29" s="300">
        <f t="shared" si="0"/>
        <v>8332</v>
      </c>
      <c r="J29" s="305">
        <v>22166</v>
      </c>
      <c r="K29" s="305">
        <v>7500</v>
      </c>
      <c r="L29" s="305">
        <v>9651</v>
      </c>
      <c r="M29" s="305"/>
      <c r="N29" s="306">
        <v>30</v>
      </c>
      <c r="O29" s="307"/>
      <c r="P29" s="310"/>
      <c r="Q29" s="302">
        <f t="shared" si="1"/>
        <v>39347</v>
      </c>
    </row>
    <row r="30" spans="1:17" ht="16.5" customHeight="1">
      <c r="A30" s="296"/>
      <c r="B30" s="304" t="s">
        <v>374</v>
      </c>
      <c r="C30" s="305">
        <v>7261</v>
      </c>
      <c r="D30" s="305">
        <v>31</v>
      </c>
      <c r="E30" s="305">
        <v>200</v>
      </c>
      <c r="F30" s="305">
        <v>180</v>
      </c>
      <c r="G30" s="305"/>
      <c r="H30" s="305">
        <v>869</v>
      </c>
      <c r="I30" s="300">
        <f t="shared" si="0"/>
        <v>8541</v>
      </c>
      <c r="J30" s="305">
        <v>22119</v>
      </c>
      <c r="K30" s="305">
        <v>7472</v>
      </c>
      <c r="L30" s="305">
        <v>9639</v>
      </c>
      <c r="M30" s="305"/>
      <c r="N30" s="306">
        <v>24</v>
      </c>
      <c r="O30" s="307"/>
      <c r="P30" s="310"/>
      <c r="Q30" s="302">
        <f t="shared" si="1"/>
        <v>39254</v>
      </c>
    </row>
    <row r="31" spans="1:17" s="312" customFormat="1" ht="16.5" customHeight="1">
      <c r="A31" s="296" t="s">
        <v>82</v>
      </c>
      <c r="B31" s="297" t="s">
        <v>860</v>
      </c>
      <c r="C31" s="299">
        <v>3236</v>
      </c>
      <c r="D31" s="299"/>
      <c r="E31" s="299"/>
      <c r="F31" s="299"/>
      <c r="G31" s="299"/>
      <c r="H31" s="299">
        <v>381</v>
      </c>
      <c r="I31" s="300">
        <f t="shared" si="0"/>
        <v>3617</v>
      </c>
      <c r="J31" s="298">
        <v>23541</v>
      </c>
      <c r="K31" s="299">
        <v>7736</v>
      </c>
      <c r="L31" s="299">
        <v>7834</v>
      </c>
      <c r="M31" s="299"/>
      <c r="N31" s="299"/>
      <c r="O31" s="301"/>
      <c r="P31" s="301"/>
      <c r="Q31" s="302">
        <f t="shared" si="1"/>
        <v>39111</v>
      </c>
    </row>
    <row r="32" spans="1:17" s="312" customFormat="1" ht="16.5" customHeight="1">
      <c r="A32" s="296"/>
      <c r="B32" s="297" t="s">
        <v>303</v>
      </c>
      <c r="C32" s="299">
        <v>3236</v>
      </c>
      <c r="D32" s="299">
        <v>24</v>
      </c>
      <c r="E32" s="299">
        <v>200</v>
      </c>
      <c r="F32" s="299">
        <v>186</v>
      </c>
      <c r="G32" s="299"/>
      <c r="H32" s="299">
        <v>381</v>
      </c>
      <c r="I32" s="300">
        <f t="shared" si="0"/>
        <v>4027</v>
      </c>
      <c r="J32" s="298">
        <v>23641</v>
      </c>
      <c r="K32" s="299">
        <v>7870</v>
      </c>
      <c r="L32" s="299">
        <v>7831</v>
      </c>
      <c r="M32" s="299"/>
      <c r="N32" s="299">
        <v>86</v>
      </c>
      <c r="O32" s="301">
        <v>123</v>
      </c>
      <c r="P32" s="301">
        <v>7310</v>
      </c>
      <c r="Q32" s="302">
        <f t="shared" si="1"/>
        <v>46861</v>
      </c>
    </row>
    <row r="33" spans="1:17" s="312" customFormat="1" ht="16.5" customHeight="1">
      <c r="A33" s="296"/>
      <c r="B33" s="297" t="s">
        <v>374</v>
      </c>
      <c r="C33" s="299">
        <v>2893</v>
      </c>
      <c r="D33" s="299">
        <v>25</v>
      </c>
      <c r="E33" s="299">
        <v>200</v>
      </c>
      <c r="F33" s="299">
        <v>186</v>
      </c>
      <c r="G33" s="299"/>
      <c r="H33" s="299">
        <v>338</v>
      </c>
      <c r="I33" s="300">
        <f t="shared" si="0"/>
        <v>3642</v>
      </c>
      <c r="J33" s="298">
        <v>23631</v>
      </c>
      <c r="K33" s="299">
        <v>7870</v>
      </c>
      <c r="L33" s="299">
        <v>7034</v>
      </c>
      <c r="M33" s="299"/>
      <c r="N33" s="299">
        <v>97</v>
      </c>
      <c r="O33" s="301">
        <v>123</v>
      </c>
      <c r="P33" s="301">
        <v>7310</v>
      </c>
      <c r="Q33" s="302">
        <f t="shared" si="1"/>
        <v>46065</v>
      </c>
    </row>
    <row r="34" spans="1:17" s="312" customFormat="1" ht="16.5" customHeight="1">
      <c r="A34" s="296" t="s">
        <v>83</v>
      </c>
      <c r="B34" s="297" t="s">
        <v>860</v>
      </c>
      <c r="C34" s="299">
        <v>702</v>
      </c>
      <c r="D34" s="299"/>
      <c r="E34" s="299"/>
      <c r="F34" s="299"/>
      <c r="G34" s="299"/>
      <c r="H34" s="299">
        <v>83</v>
      </c>
      <c r="I34" s="300">
        <f t="shared" si="0"/>
        <v>785</v>
      </c>
      <c r="J34" s="298">
        <v>6017</v>
      </c>
      <c r="K34" s="299">
        <v>2046</v>
      </c>
      <c r="L34" s="299">
        <v>3109</v>
      </c>
      <c r="M34" s="299"/>
      <c r="N34" s="299"/>
      <c r="O34" s="301"/>
      <c r="P34" s="301"/>
      <c r="Q34" s="302">
        <f t="shared" si="1"/>
        <v>11172</v>
      </c>
    </row>
    <row r="35" spans="1:17" s="312" customFormat="1" ht="16.5" customHeight="1">
      <c r="A35" s="296"/>
      <c r="B35" s="297" t="s">
        <v>303</v>
      </c>
      <c r="C35" s="299">
        <v>702</v>
      </c>
      <c r="D35" s="299"/>
      <c r="E35" s="299">
        <v>150</v>
      </c>
      <c r="F35" s="299">
        <v>21</v>
      </c>
      <c r="G35" s="299"/>
      <c r="H35" s="299">
        <v>83</v>
      </c>
      <c r="I35" s="300">
        <f t="shared" si="0"/>
        <v>956</v>
      </c>
      <c r="J35" s="298">
        <v>6017</v>
      </c>
      <c r="K35" s="299">
        <v>2046</v>
      </c>
      <c r="L35" s="299">
        <v>3028</v>
      </c>
      <c r="M35" s="299"/>
      <c r="N35" s="299">
        <v>21</v>
      </c>
      <c r="O35" s="301">
        <v>241</v>
      </c>
      <c r="P35" s="301"/>
      <c r="Q35" s="302">
        <f t="shared" si="1"/>
        <v>11353</v>
      </c>
    </row>
    <row r="36" spans="1:17" s="312" customFormat="1" ht="16.5" customHeight="1">
      <c r="A36" s="296"/>
      <c r="B36" s="297" t="s">
        <v>374</v>
      </c>
      <c r="C36" s="299">
        <v>716</v>
      </c>
      <c r="D36" s="299"/>
      <c r="E36" s="299">
        <v>150</v>
      </c>
      <c r="F36" s="299">
        <v>21</v>
      </c>
      <c r="G36" s="299"/>
      <c r="H36" s="299">
        <v>84</v>
      </c>
      <c r="I36" s="300">
        <f t="shared" si="0"/>
        <v>971</v>
      </c>
      <c r="J36" s="298">
        <v>6191</v>
      </c>
      <c r="K36" s="299">
        <v>2020</v>
      </c>
      <c r="L36" s="299">
        <v>2742</v>
      </c>
      <c r="M36" s="299"/>
      <c r="N36" s="299">
        <v>21</v>
      </c>
      <c r="O36" s="301">
        <v>241</v>
      </c>
      <c r="P36" s="301"/>
      <c r="Q36" s="302">
        <f t="shared" si="1"/>
        <v>11215</v>
      </c>
    </row>
    <row r="37" spans="1:17" ht="16.5" customHeight="1">
      <c r="A37" s="296" t="s">
        <v>84</v>
      </c>
      <c r="B37" s="297" t="s">
        <v>860</v>
      </c>
      <c r="C37" s="40">
        <v>4496</v>
      </c>
      <c r="D37" s="40"/>
      <c r="E37" s="40"/>
      <c r="F37" s="40"/>
      <c r="G37" s="40"/>
      <c r="H37" s="40">
        <v>529</v>
      </c>
      <c r="I37" s="300">
        <f t="shared" si="0"/>
        <v>5025</v>
      </c>
      <c r="J37" s="298">
        <v>28595</v>
      </c>
      <c r="K37" s="40">
        <v>9600</v>
      </c>
      <c r="L37" s="40">
        <v>14485</v>
      </c>
      <c r="M37" s="40"/>
      <c r="N37" s="40"/>
      <c r="O37" s="65"/>
      <c r="P37" s="65"/>
      <c r="Q37" s="302">
        <f t="shared" si="1"/>
        <v>52680</v>
      </c>
    </row>
    <row r="38" spans="1:17" ht="16.5" customHeight="1">
      <c r="A38" s="296"/>
      <c r="B38" s="297" t="s">
        <v>303</v>
      </c>
      <c r="C38" s="40">
        <v>4496</v>
      </c>
      <c r="D38" s="40">
        <v>9</v>
      </c>
      <c r="E38" s="40"/>
      <c r="F38" s="40">
        <v>436</v>
      </c>
      <c r="G38" s="40"/>
      <c r="H38" s="40">
        <v>529</v>
      </c>
      <c r="I38" s="300">
        <f t="shared" si="0"/>
        <v>5470</v>
      </c>
      <c r="J38" s="298">
        <v>28728</v>
      </c>
      <c r="K38" s="40">
        <v>9867</v>
      </c>
      <c r="L38" s="40">
        <v>14514</v>
      </c>
      <c r="M38" s="40"/>
      <c r="N38" s="40">
        <v>36</v>
      </c>
      <c r="O38" s="65">
        <v>60</v>
      </c>
      <c r="P38" s="65">
        <v>3690</v>
      </c>
      <c r="Q38" s="302">
        <f t="shared" si="1"/>
        <v>56895</v>
      </c>
    </row>
    <row r="39" spans="1:17" ht="16.5" customHeight="1">
      <c r="A39" s="296"/>
      <c r="B39" s="297" t="s">
        <v>374</v>
      </c>
      <c r="C39" s="40">
        <v>4474</v>
      </c>
      <c r="D39" s="40">
        <v>29</v>
      </c>
      <c r="E39" s="40"/>
      <c r="F39" s="40">
        <v>436</v>
      </c>
      <c r="G39" s="40"/>
      <c r="H39" s="40">
        <v>541</v>
      </c>
      <c r="I39" s="300">
        <f t="shared" si="0"/>
        <v>5480</v>
      </c>
      <c r="J39" s="298">
        <v>28646</v>
      </c>
      <c r="K39" s="40">
        <v>9877</v>
      </c>
      <c r="L39" s="40">
        <v>14260</v>
      </c>
      <c r="M39" s="40"/>
      <c r="N39" s="40">
        <v>31</v>
      </c>
      <c r="O39" s="65">
        <v>60</v>
      </c>
      <c r="P39" s="65">
        <v>3690</v>
      </c>
      <c r="Q39" s="302">
        <f t="shared" si="1"/>
        <v>56564</v>
      </c>
    </row>
    <row r="40" spans="1:17" ht="16.5" customHeight="1">
      <c r="A40" s="296" t="s">
        <v>85</v>
      </c>
      <c r="B40" s="297" t="s">
        <v>860</v>
      </c>
      <c r="C40" s="40">
        <v>4474</v>
      </c>
      <c r="D40" s="40"/>
      <c r="E40" s="40"/>
      <c r="F40" s="40"/>
      <c r="G40" s="40"/>
      <c r="H40" s="40">
        <v>526</v>
      </c>
      <c r="I40" s="300">
        <f t="shared" si="0"/>
        <v>5000</v>
      </c>
      <c r="J40" s="298">
        <v>74891</v>
      </c>
      <c r="K40" s="40">
        <v>24946</v>
      </c>
      <c r="L40" s="40">
        <v>23428</v>
      </c>
      <c r="M40" s="40"/>
      <c r="N40" s="40">
        <v>2635</v>
      </c>
      <c r="O40" s="65"/>
      <c r="P40" s="65"/>
      <c r="Q40" s="302">
        <f t="shared" si="1"/>
        <v>125900</v>
      </c>
    </row>
    <row r="41" spans="1:17" ht="16.5" customHeight="1">
      <c r="A41" s="319"/>
      <c r="B41" s="313" t="s">
        <v>303</v>
      </c>
      <c r="C41" s="40">
        <v>6860</v>
      </c>
      <c r="D41" s="40"/>
      <c r="E41" s="40">
        <v>864</v>
      </c>
      <c r="F41" s="40">
        <v>438</v>
      </c>
      <c r="G41" s="40"/>
      <c r="H41" s="40">
        <v>643</v>
      </c>
      <c r="I41" s="300">
        <f t="shared" si="0"/>
        <v>8805</v>
      </c>
      <c r="J41" s="298">
        <v>74355</v>
      </c>
      <c r="K41" s="40">
        <v>24957</v>
      </c>
      <c r="L41" s="40">
        <v>26394</v>
      </c>
      <c r="M41" s="40"/>
      <c r="N41" s="40">
        <v>3258</v>
      </c>
      <c r="O41" s="65">
        <v>457</v>
      </c>
      <c r="P41" s="65">
        <v>2000</v>
      </c>
      <c r="Q41" s="302">
        <f t="shared" si="1"/>
        <v>131421</v>
      </c>
    </row>
    <row r="42" spans="1:17" ht="16.5" customHeight="1">
      <c r="A42" s="319"/>
      <c r="B42" s="313" t="s">
        <v>374</v>
      </c>
      <c r="C42" s="40">
        <v>6753</v>
      </c>
      <c r="D42" s="40">
        <v>6</v>
      </c>
      <c r="E42" s="40">
        <v>865</v>
      </c>
      <c r="F42" s="40">
        <v>438</v>
      </c>
      <c r="G42" s="40"/>
      <c r="H42" s="40">
        <v>553</v>
      </c>
      <c r="I42" s="300">
        <f t="shared" si="0"/>
        <v>8615</v>
      </c>
      <c r="J42" s="298">
        <v>74294</v>
      </c>
      <c r="K42" s="40">
        <v>24853</v>
      </c>
      <c r="L42" s="40">
        <v>26116</v>
      </c>
      <c r="M42" s="40"/>
      <c r="N42" s="40">
        <v>2903</v>
      </c>
      <c r="O42" s="65">
        <v>457</v>
      </c>
      <c r="P42" s="65">
        <v>2000</v>
      </c>
      <c r="Q42" s="302">
        <f t="shared" si="1"/>
        <v>130623</v>
      </c>
    </row>
    <row r="43" spans="1:17" ht="16.5" customHeight="1">
      <c r="A43" s="296" t="s">
        <v>86</v>
      </c>
      <c r="B43" s="297" t="s">
        <v>860</v>
      </c>
      <c r="C43" s="40">
        <v>10593</v>
      </c>
      <c r="D43" s="40">
        <v>1800</v>
      </c>
      <c r="E43" s="40"/>
      <c r="F43" s="40"/>
      <c r="G43" s="40"/>
      <c r="H43" s="40">
        <v>1532</v>
      </c>
      <c r="I43" s="300">
        <f t="shared" si="0"/>
        <v>13925</v>
      </c>
      <c r="J43" s="298">
        <v>166789</v>
      </c>
      <c r="K43" s="40">
        <v>54966</v>
      </c>
      <c r="L43" s="40">
        <v>48774</v>
      </c>
      <c r="M43" s="40"/>
      <c r="N43" s="40">
        <v>6447</v>
      </c>
      <c r="O43" s="65"/>
      <c r="P43" s="65"/>
      <c r="Q43" s="302">
        <f t="shared" si="1"/>
        <v>276976</v>
      </c>
    </row>
    <row r="44" spans="1:17" ht="16.5" customHeight="1">
      <c r="A44" s="296"/>
      <c r="B44" s="297" t="s">
        <v>303</v>
      </c>
      <c r="C44" s="40">
        <v>19678</v>
      </c>
      <c r="D44" s="40">
        <v>2492</v>
      </c>
      <c r="E44" s="40">
        <v>3038</v>
      </c>
      <c r="F44" s="40">
        <v>679</v>
      </c>
      <c r="G44" s="40"/>
      <c r="H44" s="40">
        <v>1699</v>
      </c>
      <c r="I44" s="300">
        <f t="shared" si="0"/>
        <v>27586</v>
      </c>
      <c r="J44" s="298">
        <v>172205</v>
      </c>
      <c r="K44" s="40">
        <v>56285</v>
      </c>
      <c r="L44" s="40">
        <v>59788</v>
      </c>
      <c r="M44" s="40">
        <v>36</v>
      </c>
      <c r="N44" s="40">
        <v>8007</v>
      </c>
      <c r="O44" s="65">
        <v>1301</v>
      </c>
      <c r="P44" s="65"/>
      <c r="Q44" s="302">
        <f t="shared" si="1"/>
        <v>297622</v>
      </c>
    </row>
    <row r="45" spans="1:17" ht="16.5" customHeight="1">
      <c r="A45" s="296"/>
      <c r="B45" s="297" t="s">
        <v>374</v>
      </c>
      <c r="C45" s="40">
        <v>20246</v>
      </c>
      <c r="D45" s="40">
        <v>2528</v>
      </c>
      <c r="E45" s="40">
        <v>3038</v>
      </c>
      <c r="F45" s="40">
        <v>679</v>
      </c>
      <c r="G45" s="40"/>
      <c r="H45" s="40">
        <v>1800</v>
      </c>
      <c r="I45" s="300">
        <f t="shared" si="0"/>
        <v>28291</v>
      </c>
      <c r="J45" s="298">
        <v>172271</v>
      </c>
      <c r="K45" s="40">
        <v>56969</v>
      </c>
      <c r="L45" s="40">
        <v>60840</v>
      </c>
      <c r="M45" s="40">
        <v>36</v>
      </c>
      <c r="N45" s="40">
        <v>7458</v>
      </c>
      <c r="O45" s="65">
        <v>1301</v>
      </c>
      <c r="P45" s="65"/>
      <c r="Q45" s="302">
        <f t="shared" si="1"/>
        <v>298875</v>
      </c>
    </row>
    <row r="46" spans="1:17" ht="16.5" customHeight="1">
      <c r="A46" s="296" t="s">
        <v>87</v>
      </c>
      <c r="B46" s="297" t="s">
        <v>860</v>
      </c>
      <c r="C46" s="40">
        <v>16248</v>
      </c>
      <c r="D46" s="40">
        <v>900</v>
      </c>
      <c r="E46" s="40"/>
      <c r="F46" s="40"/>
      <c r="G46" s="40"/>
      <c r="H46" s="40">
        <v>2032</v>
      </c>
      <c r="I46" s="300">
        <f t="shared" si="0"/>
        <v>19180</v>
      </c>
      <c r="J46" s="298">
        <v>133676</v>
      </c>
      <c r="K46" s="40">
        <v>44401</v>
      </c>
      <c r="L46" s="40">
        <v>58715</v>
      </c>
      <c r="M46" s="40"/>
      <c r="N46" s="40">
        <v>4293</v>
      </c>
      <c r="O46" s="65"/>
      <c r="P46" s="65"/>
      <c r="Q46" s="302">
        <f t="shared" si="1"/>
        <v>241085</v>
      </c>
    </row>
    <row r="47" spans="1:17" ht="16.5" customHeight="1">
      <c r="A47" s="326"/>
      <c r="B47" s="405" t="s">
        <v>303</v>
      </c>
      <c r="C47" s="40">
        <v>23473</v>
      </c>
      <c r="D47" s="40">
        <v>760</v>
      </c>
      <c r="E47" s="40">
        <v>1650</v>
      </c>
      <c r="F47" s="40">
        <v>658</v>
      </c>
      <c r="G47" s="40"/>
      <c r="H47" s="40">
        <v>2189</v>
      </c>
      <c r="I47" s="300">
        <f>SUM(C47:H47)</f>
        <v>28730</v>
      </c>
      <c r="J47" s="298">
        <v>135811</v>
      </c>
      <c r="K47" s="40">
        <v>44668</v>
      </c>
      <c r="L47" s="40">
        <v>66170</v>
      </c>
      <c r="M47" s="40"/>
      <c r="N47" s="40">
        <v>5469</v>
      </c>
      <c r="O47" s="40">
        <v>692</v>
      </c>
      <c r="P47" s="592"/>
      <c r="Q47" s="302">
        <f>SUM(J47:P47)</f>
        <v>252810</v>
      </c>
    </row>
    <row r="48" spans="1:17" ht="16.5" customHeight="1" thickBot="1">
      <c r="A48" s="370"/>
      <c r="B48" s="586" t="s">
        <v>374</v>
      </c>
      <c r="C48" s="587">
        <v>22713</v>
      </c>
      <c r="D48" s="587">
        <v>660</v>
      </c>
      <c r="E48" s="587">
        <v>1650</v>
      </c>
      <c r="F48" s="587">
        <v>658</v>
      </c>
      <c r="G48" s="587"/>
      <c r="H48" s="587">
        <v>2134</v>
      </c>
      <c r="I48" s="588">
        <f t="shared" si="0"/>
        <v>27815</v>
      </c>
      <c r="J48" s="589">
        <v>135810</v>
      </c>
      <c r="K48" s="587">
        <v>44668</v>
      </c>
      <c r="L48" s="587">
        <v>65465</v>
      </c>
      <c r="M48" s="587"/>
      <c r="N48" s="587">
        <v>5494</v>
      </c>
      <c r="O48" s="587">
        <v>692</v>
      </c>
      <c r="P48" s="590"/>
      <c r="Q48" s="591">
        <f t="shared" si="1"/>
        <v>252129</v>
      </c>
    </row>
    <row r="49" spans="1:17" ht="16.5" customHeight="1" thickTop="1">
      <c r="A49" s="1287" t="s">
        <v>64</v>
      </c>
      <c r="B49" s="1288"/>
      <c r="C49" s="1280" t="s">
        <v>65</v>
      </c>
      <c r="D49" s="1280" t="s">
        <v>66</v>
      </c>
      <c r="E49" s="1280" t="s">
        <v>67</v>
      </c>
      <c r="F49" s="1280" t="s">
        <v>267</v>
      </c>
      <c r="G49" s="1280" t="s">
        <v>296</v>
      </c>
      <c r="H49" s="1280" t="s">
        <v>68</v>
      </c>
      <c r="I49" s="1280" t="s">
        <v>69</v>
      </c>
      <c r="J49" s="1281" t="s">
        <v>1192</v>
      </c>
      <c r="K49" s="1282"/>
      <c r="L49" s="1282"/>
      <c r="M49" s="1282"/>
      <c r="N49" s="1282"/>
      <c r="O49" s="1265" t="s">
        <v>70</v>
      </c>
      <c r="P49" s="1266"/>
      <c r="Q49" s="1269" t="s">
        <v>71</v>
      </c>
    </row>
    <row r="50" spans="1:17" ht="16.5" customHeight="1">
      <c r="A50" s="1289"/>
      <c r="B50" s="1286"/>
      <c r="C50" s="1273"/>
      <c r="D50" s="1273"/>
      <c r="E50" s="1273"/>
      <c r="F50" s="1273"/>
      <c r="G50" s="1273"/>
      <c r="H50" s="1273"/>
      <c r="I50" s="1273"/>
      <c r="J50" s="1272" t="s">
        <v>72</v>
      </c>
      <c r="K50" s="1272" t="s">
        <v>73</v>
      </c>
      <c r="L50" s="1275" t="s">
        <v>1199</v>
      </c>
      <c r="M50" s="1283" t="s">
        <v>74</v>
      </c>
      <c r="N50" s="1284"/>
      <c r="O50" s="1267"/>
      <c r="P50" s="1268"/>
      <c r="Q50" s="1270"/>
    </row>
    <row r="51" spans="1:17" ht="16.5" customHeight="1">
      <c r="A51" s="1289"/>
      <c r="B51" s="1286"/>
      <c r="C51" s="1273"/>
      <c r="D51" s="1273"/>
      <c r="E51" s="1273"/>
      <c r="F51" s="1273"/>
      <c r="G51" s="1273"/>
      <c r="H51" s="1273"/>
      <c r="I51" s="1273"/>
      <c r="J51" s="1273"/>
      <c r="K51" s="1273"/>
      <c r="L51" s="1276"/>
      <c r="M51" s="1285"/>
      <c r="N51" s="1286"/>
      <c r="O51" s="1278" t="s">
        <v>879</v>
      </c>
      <c r="P51" s="1275" t="s">
        <v>989</v>
      </c>
      <c r="Q51" s="1270"/>
    </row>
    <row r="52" spans="1:17" ht="16.5" customHeight="1">
      <c r="A52" s="1290"/>
      <c r="B52" s="1291"/>
      <c r="C52" s="1274"/>
      <c r="D52" s="1274"/>
      <c r="E52" s="1274"/>
      <c r="F52" s="1274"/>
      <c r="G52" s="1274"/>
      <c r="H52" s="1274"/>
      <c r="I52" s="1274"/>
      <c r="J52" s="1274"/>
      <c r="K52" s="1274"/>
      <c r="L52" s="1277"/>
      <c r="M52" s="362" t="s">
        <v>217</v>
      </c>
      <c r="N52" s="362" t="s">
        <v>216</v>
      </c>
      <c r="O52" s="1279"/>
      <c r="P52" s="1277"/>
      <c r="Q52" s="1271"/>
    </row>
    <row r="53" spans="1:17" ht="16.5" customHeight="1">
      <c r="A53" s="296" t="s">
        <v>88</v>
      </c>
      <c r="B53" s="297" t="s">
        <v>860</v>
      </c>
      <c r="C53" s="40">
        <v>5849</v>
      </c>
      <c r="D53" s="40">
        <v>368</v>
      </c>
      <c r="E53" s="40"/>
      <c r="F53" s="40"/>
      <c r="G53" s="40"/>
      <c r="H53" s="40">
        <v>769</v>
      </c>
      <c r="I53" s="300">
        <f aca="true" t="shared" si="2" ref="I53:I85">SUM(C53:H53)</f>
        <v>6986</v>
      </c>
      <c r="J53" s="298">
        <v>40468</v>
      </c>
      <c r="K53" s="40">
        <v>13501</v>
      </c>
      <c r="L53" s="40">
        <v>18573</v>
      </c>
      <c r="M53" s="40"/>
      <c r="N53" s="40">
        <v>2761</v>
      </c>
      <c r="O53" s="65"/>
      <c r="P53" s="65"/>
      <c r="Q53" s="302">
        <f aca="true" t="shared" si="3" ref="Q53:Q61">SUM(J53:P53)</f>
        <v>75303</v>
      </c>
    </row>
    <row r="54" spans="1:17" ht="16.5" customHeight="1">
      <c r="A54" s="296"/>
      <c r="B54" s="297" t="s">
        <v>303</v>
      </c>
      <c r="C54" s="40">
        <v>7968</v>
      </c>
      <c r="D54" s="40">
        <v>389</v>
      </c>
      <c r="E54" s="40">
        <v>1896</v>
      </c>
      <c r="F54" s="40">
        <v>205</v>
      </c>
      <c r="G54" s="40"/>
      <c r="H54" s="40">
        <v>840</v>
      </c>
      <c r="I54" s="300">
        <f t="shared" si="2"/>
        <v>11298</v>
      </c>
      <c r="J54" s="298">
        <v>41117</v>
      </c>
      <c r="K54" s="40">
        <v>13708</v>
      </c>
      <c r="L54" s="40">
        <v>21976</v>
      </c>
      <c r="M54" s="40"/>
      <c r="N54" s="40">
        <v>2842</v>
      </c>
      <c r="O54" s="65">
        <v>76</v>
      </c>
      <c r="P54" s="65"/>
      <c r="Q54" s="302">
        <f t="shared" si="3"/>
        <v>79719</v>
      </c>
    </row>
    <row r="55" spans="1:17" ht="16.5" customHeight="1">
      <c r="A55" s="296"/>
      <c r="B55" s="297" t="s">
        <v>374</v>
      </c>
      <c r="C55" s="40">
        <v>8066</v>
      </c>
      <c r="D55" s="40">
        <v>391</v>
      </c>
      <c r="E55" s="40">
        <v>1896</v>
      </c>
      <c r="F55" s="40">
        <v>205</v>
      </c>
      <c r="G55" s="40"/>
      <c r="H55" s="40">
        <v>893</v>
      </c>
      <c r="I55" s="300">
        <f t="shared" si="2"/>
        <v>11451</v>
      </c>
      <c r="J55" s="298">
        <v>41048</v>
      </c>
      <c r="K55" s="40">
        <v>13615</v>
      </c>
      <c r="L55" s="40">
        <v>22493</v>
      </c>
      <c r="M55" s="40"/>
      <c r="N55" s="40">
        <v>2564</v>
      </c>
      <c r="O55" s="65">
        <v>76</v>
      </c>
      <c r="P55" s="65"/>
      <c r="Q55" s="302">
        <f t="shared" si="3"/>
        <v>79796</v>
      </c>
    </row>
    <row r="56" spans="1:17" ht="16.5" customHeight="1">
      <c r="A56" s="296" t="s">
        <v>89</v>
      </c>
      <c r="B56" s="297" t="s">
        <v>860</v>
      </c>
      <c r="C56" s="40">
        <v>1632</v>
      </c>
      <c r="D56" s="40"/>
      <c r="E56" s="40"/>
      <c r="F56" s="40"/>
      <c r="G56" s="40"/>
      <c r="H56" s="40"/>
      <c r="I56" s="300">
        <f t="shared" si="2"/>
        <v>1632</v>
      </c>
      <c r="J56" s="298">
        <v>40554</v>
      </c>
      <c r="K56" s="40">
        <v>13476</v>
      </c>
      <c r="L56" s="40">
        <v>4520</v>
      </c>
      <c r="M56" s="40"/>
      <c r="N56" s="40"/>
      <c r="O56" s="65"/>
      <c r="P56" s="65"/>
      <c r="Q56" s="302">
        <f t="shared" si="3"/>
        <v>58550</v>
      </c>
    </row>
    <row r="57" spans="1:17" ht="16.5" customHeight="1">
      <c r="A57" s="296"/>
      <c r="B57" s="297" t="s">
        <v>303</v>
      </c>
      <c r="C57" s="40">
        <v>1632</v>
      </c>
      <c r="D57" s="40"/>
      <c r="E57" s="40"/>
      <c r="F57" s="40">
        <v>250</v>
      </c>
      <c r="G57" s="40"/>
      <c r="H57" s="40"/>
      <c r="I57" s="300">
        <f t="shared" si="2"/>
        <v>1882</v>
      </c>
      <c r="J57" s="298">
        <v>40154</v>
      </c>
      <c r="K57" s="40">
        <v>13274</v>
      </c>
      <c r="L57" s="40">
        <v>5109</v>
      </c>
      <c r="M57" s="40"/>
      <c r="N57" s="40"/>
      <c r="O57" s="65">
        <v>621</v>
      </c>
      <c r="P57" s="65"/>
      <c r="Q57" s="302">
        <f t="shared" si="3"/>
        <v>59158</v>
      </c>
    </row>
    <row r="58" spans="1:17" ht="16.5" customHeight="1">
      <c r="A58" s="296"/>
      <c r="B58" s="297" t="s">
        <v>374</v>
      </c>
      <c r="C58" s="40">
        <v>1795</v>
      </c>
      <c r="D58" s="40"/>
      <c r="E58" s="40"/>
      <c r="F58" s="40">
        <v>250</v>
      </c>
      <c r="G58" s="40"/>
      <c r="H58" s="40"/>
      <c r="I58" s="300">
        <f t="shared" si="2"/>
        <v>2045</v>
      </c>
      <c r="J58" s="298">
        <v>39354</v>
      </c>
      <c r="K58" s="40">
        <v>13061</v>
      </c>
      <c r="L58" s="40">
        <v>5122</v>
      </c>
      <c r="M58" s="40"/>
      <c r="N58" s="40"/>
      <c r="O58" s="65">
        <v>621</v>
      </c>
      <c r="P58" s="65"/>
      <c r="Q58" s="302">
        <f t="shared" si="3"/>
        <v>58158</v>
      </c>
    </row>
    <row r="59" spans="1:17" ht="16.5" customHeight="1">
      <c r="A59" s="296" t="s">
        <v>90</v>
      </c>
      <c r="B59" s="297" t="s">
        <v>860</v>
      </c>
      <c r="C59" s="40">
        <v>367</v>
      </c>
      <c r="D59" s="40">
        <v>300</v>
      </c>
      <c r="E59" s="40">
        <v>1300</v>
      </c>
      <c r="F59" s="40"/>
      <c r="G59" s="40"/>
      <c r="H59" s="40">
        <v>560</v>
      </c>
      <c r="I59" s="300">
        <f t="shared" si="2"/>
        <v>2527</v>
      </c>
      <c r="J59" s="298">
        <v>19034</v>
      </c>
      <c r="K59" s="40">
        <v>6269</v>
      </c>
      <c r="L59" s="40">
        <v>11893</v>
      </c>
      <c r="M59" s="40"/>
      <c r="N59" s="40"/>
      <c r="O59" s="65"/>
      <c r="P59" s="65"/>
      <c r="Q59" s="302">
        <f t="shared" si="3"/>
        <v>37196</v>
      </c>
    </row>
    <row r="60" spans="1:17" ht="16.5" customHeight="1">
      <c r="A60" s="296"/>
      <c r="B60" s="297" t="s">
        <v>303</v>
      </c>
      <c r="C60" s="40">
        <v>517</v>
      </c>
      <c r="D60" s="40">
        <v>161</v>
      </c>
      <c r="E60" s="40">
        <v>3592</v>
      </c>
      <c r="F60" s="40">
        <v>200</v>
      </c>
      <c r="G60" s="40"/>
      <c r="H60" s="40">
        <v>825</v>
      </c>
      <c r="I60" s="300">
        <f t="shared" si="2"/>
        <v>5295</v>
      </c>
      <c r="J60" s="298">
        <v>19234</v>
      </c>
      <c r="K60" s="40">
        <v>6269</v>
      </c>
      <c r="L60" s="40">
        <v>13489</v>
      </c>
      <c r="M60" s="40"/>
      <c r="N60" s="40"/>
      <c r="O60" s="65">
        <v>2206</v>
      </c>
      <c r="P60" s="65"/>
      <c r="Q60" s="302">
        <f t="shared" si="3"/>
        <v>41198</v>
      </c>
    </row>
    <row r="61" spans="1:17" ht="16.5" customHeight="1">
      <c r="A61" s="296"/>
      <c r="B61" s="297" t="s">
        <v>374</v>
      </c>
      <c r="C61" s="40">
        <v>531</v>
      </c>
      <c r="D61" s="40">
        <v>177</v>
      </c>
      <c r="E61" s="40">
        <v>3592</v>
      </c>
      <c r="F61" s="40">
        <v>200</v>
      </c>
      <c r="G61" s="40"/>
      <c r="H61" s="40">
        <v>1041</v>
      </c>
      <c r="I61" s="300">
        <f t="shared" si="2"/>
        <v>5541</v>
      </c>
      <c r="J61" s="298">
        <v>19002</v>
      </c>
      <c r="K61" s="40">
        <v>6209</v>
      </c>
      <c r="L61" s="40">
        <v>13108</v>
      </c>
      <c r="M61" s="40"/>
      <c r="N61" s="40"/>
      <c r="O61" s="65">
        <v>2206</v>
      </c>
      <c r="P61" s="65"/>
      <c r="Q61" s="302">
        <f t="shared" si="3"/>
        <v>40525</v>
      </c>
    </row>
    <row r="62" spans="1:17" ht="16.5" customHeight="1">
      <c r="A62" s="296" t="s">
        <v>91</v>
      </c>
      <c r="B62" s="297" t="s">
        <v>860</v>
      </c>
      <c r="C62" s="40"/>
      <c r="D62" s="40"/>
      <c r="E62" s="40"/>
      <c r="F62" s="40"/>
      <c r="G62" s="40"/>
      <c r="H62" s="40"/>
      <c r="I62" s="300">
        <f t="shared" si="2"/>
        <v>0</v>
      </c>
      <c r="J62" s="298">
        <v>735</v>
      </c>
      <c r="K62" s="40">
        <v>236</v>
      </c>
      <c r="L62" s="40">
        <v>100</v>
      </c>
      <c r="M62" s="40"/>
      <c r="N62" s="40"/>
      <c r="O62" s="65"/>
      <c r="P62" s="65"/>
      <c r="Q62" s="302">
        <f>SUM(J62+K62+L62+N62+P62)</f>
        <v>1071</v>
      </c>
    </row>
    <row r="63" spans="1:17" ht="16.5" customHeight="1">
      <c r="A63" s="326"/>
      <c r="B63" s="405" t="s">
        <v>303</v>
      </c>
      <c r="C63" s="314"/>
      <c r="D63" s="314"/>
      <c r="E63" s="314"/>
      <c r="F63" s="314"/>
      <c r="G63" s="314"/>
      <c r="H63" s="314"/>
      <c r="I63" s="323">
        <f t="shared" si="2"/>
        <v>0</v>
      </c>
      <c r="J63" s="315">
        <v>735</v>
      </c>
      <c r="K63" s="314">
        <v>236</v>
      </c>
      <c r="L63" s="314">
        <v>120</v>
      </c>
      <c r="M63" s="314"/>
      <c r="N63" s="314"/>
      <c r="O63" s="316"/>
      <c r="P63" s="316"/>
      <c r="Q63" s="324">
        <f>SUM(J63+K63+L63+N63+P63)</f>
        <v>1091</v>
      </c>
    </row>
    <row r="64" spans="1:17" ht="16.5" customHeight="1">
      <c r="A64" s="326"/>
      <c r="B64" s="405" t="s">
        <v>374</v>
      </c>
      <c r="C64" s="314"/>
      <c r="D64" s="314"/>
      <c r="E64" s="314"/>
      <c r="F64" s="314"/>
      <c r="G64" s="314"/>
      <c r="H64" s="314"/>
      <c r="I64" s="323">
        <f t="shared" si="2"/>
        <v>0</v>
      </c>
      <c r="J64" s="315">
        <v>693</v>
      </c>
      <c r="K64" s="314">
        <v>225</v>
      </c>
      <c r="L64" s="314">
        <v>112</v>
      </c>
      <c r="M64" s="314"/>
      <c r="N64" s="314"/>
      <c r="O64" s="316"/>
      <c r="P64" s="316"/>
      <c r="Q64" s="324">
        <f>SUM(J64+K64+L64+N64+P64)</f>
        <v>1030</v>
      </c>
    </row>
    <row r="65" spans="1:17" ht="16.5" customHeight="1">
      <c r="A65" s="296" t="s">
        <v>92</v>
      </c>
      <c r="B65" s="297" t="s">
        <v>860</v>
      </c>
      <c r="C65" s="40">
        <v>3500</v>
      </c>
      <c r="D65" s="40">
        <v>3500</v>
      </c>
      <c r="E65" s="40"/>
      <c r="F65" s="40"/>
      <c r="G65" s="40"/>
      <c r="H65" s="40">
        <v>1000</v>
      </c>
      <c r="I65" s="300">
        <f t="shared" si="2"/>
        <v>8000</v>
      </c>
      <c r="J65" s="298">
        <v>10500</v>
      </c>
      <c r="K65" s="40">
        <v>3600</v>
      </c>
      <c r="L65" s="40">
        <v>13900</v>
      </c>
      <c r="M65" s="40"/>
      <c r="N65" s="40"/>
      <c r="O65" s="65"/>
      <c r="P65" s="65"/>
      <c r="Q65" s="302">
        <f aca="true" t="shared" si="4" ref="Q65:Q85">SUM(J65:P65)</f>
        <v>28000</v>
      </c>
    </row>
    <row r="66" spans="1:17" ht="16.5" customHeight="1">
      <c r="A66" s="296"/>
      <c r="B66" s="313" t="s">
        <v>303</v>
      </c>
      <c r="C66" s="314">
        <v>3500</v>
      </c>
      <c r="D66" s="314">
        <v>6570</v>
      </c>
      <c r="E66" s="314">
        <v>1123</v>
      </c>
      <c r="F66" s="314"/>
      <c r="G66" s="314"/>
      <c r="H66" s="314">
        <v>1000</v>
      </c>
      <c r="I66" s="300">
        <f t="shared" si="2"/>
        <v>12193</v>
      </c>
      <c r="J66" s="315">
        <v>11080</v>
      </c>
      <c r="K66" s="314">
        <v>3785</v>
      </c>
      <c r="L66" s="314">
        <v>16617</v>
      </c>
      <c r="M66" s="314"/>
      <c r="N66" s="314"/>
      <c r="O66" s="316">
        <v>761</v>
      </c>
      <c r="P66" s="316"/>
      <c r="Q66" s="302">
        <f t="shared" si="4"/>
        <v>32243</v>
      </c>
    </row>
    <row r="67" spans="1:17" ht="16.5" customHeight="1">
      <c r="A67" s="296"/>
      <c r="B67" s="313" t="s">
        <v>374</v>
      </c>
      <c r="C67" s="314">
        <v>3086</v>
      </c>
      <c r="D67" s="314">
        <v>8093</v>
      </c>
      <c r="E67" s="314">
        <v>1123</v>
      </c>
      <c r="F67" s="314"/>
      <c r="G67" s="314"/>
      <c r="H67" s="314">
        <v>2002</v>
      </c>
      <c r="I67" s="300">
        <f t="shared" si="2"/>
        <v>14304</v>
      </c>
      <c r="J67" s="315">
        <v>10795</v>
      </c>
      <c r="K67" s="314">
        <v>3473</v>
      </c>
      <c r="L67" s="314">
        <v>14755</v>
      </c>
      <c r="M67" s="314"/>
      <c r="N67" s="314"/>
      <c r="O67" s="316">
        <v>761</v>
      </c>
      <c r="P67" s="316"/>
      <c r="Q67" s="302">
        <f t="shared" si="4"/>
        <v>29784</v>
      </c>
    </row>
    <row r="68" spans="1:17" ht="16.5" customHeight="1">
      <c r="A68" s="296" t="s">
        <v>93</v>
      </c>
      <c r="B68" s="313" t="s">
        <v>860</v>
      </c>
      <c r="C68" s="314">
        <f aca="true" t="shared" si="5" ref="C68:H68">SUM(C71+C74+C77+C80)</f>
        <v>9001</v>
      </c>
      <c r="D68" s="314">
        <f t="shared" si="5"/>
        <v>0</v>
      </c>
      <c r="E68" s="314">
        <f t="shared" si="5"/>
        <v>6500</v>
      </c>
      <c r="F68" s="314">
        <f t="shared" si="5"/>
        <v>0</v>
      </c>
      <c r="G68" s="314">
        <f t="shared" si="5"/>
        <v>0</v>
      </c>
      <c r="H68" s="314">
        <f t="shared" si="5"/>
        <v>939</v>
      </c>
      <c r="I68" s="317">
        <f t="shared" si="2"/>
        <v>16440</v>
      </c>
      <c r="J68" s="314">
        <f>SUM(J71+J74+J77+J80)</f>
        <v>55242</v>
      </c>
      <c r="K68" s="314">
        <f>SUM(K71+K74+K77+K80)</f>
        <v>17960</v>
      </c>
      <c r="L68" s="314">
        <f>SUM(L71+L74+L77+L80)</f>
        <v>24342</v>
      </c>
      <c r="M68" s="314"/>
      <c r="N68" s="314"/>
      <c r="O68" s="314"/>
      <c r="P68" s="314"/>
      <c r="Q68" s="302">
        <f t="shared" si="4"/>
        <v>97544</v>
      </c>
    </row>
    <row r="69" spans="1:17" ht="16.5" customHeight="1">
      <c r="A69" s="296"/>
      <c r="B69" s="313" t="s">
        <v>303</v>
      </c>
      <c r="C69" s="314">
        <v>9001</v>
      </c>
      <c r="D69" s="314"/>
      <c r="E69" s="314">
        <v>9478</v>
      </c>
      <c r="F69" s="314">
        <v>300</v>
      </c>
      <c r="G69" s="314"/>
      <c r="H69" s="314">
        <v>939</v>
      </c>
      <c r="I69" s="317">
        <f t="shared" si="2"/>
        <v>19718</v>
      </c>
      <c r="J69" s="318">
        <v>54729</v>
      </c>
      <c r="K69" s="314">
        <v>18264</v>
      </c>
      <c r="L69" s="314">
        <v>23413</v>
      </c>
      <c r="M69" s="314"/>
      <c r="N69" s="314"/>
      <c r="O69" s="316">
        <v>46</v>
      </c>
      <c r="P69" s="316"/>
      <c r="Q69" s="302">
        <f t="shared" si="4"/>
        <v>96452</v>
      </c>
    </row>
    <row r="70" spans="1:17" ht="16.5" customHeight="1">
      <c r="A70" s="296"/>
      <c r="B70" s="313" t="s">
        <v>374</v>
      </c>
      <c r="C70" s="314">
        <f>SUM(C82+C79+C76+C73)</f>
        <v>9404</v>
      </c>
      <c r="D70" s="314">
        <f aca="true" t="shared" si="6" ref="D70:I70">SUM(D82+D79+D76+D73)</f>
        <v>12</v>
      </c>
      <c r="E70" s="314">
        <f t="shared" si="6"/>
        <v>8602</v>
      </c>
      <c r="F70" s="314">
        <f t="shared" si="6"/>
        <v>300</v>
      </c>
      <c r="G70" s="314">
        <f t="shared" si="6"/>
        <v>0</v>
      </c>
      <c r="H70" s="314">
        <f t="shared" si="6"/>
        <v>1015</v>
      </c>
      <c r="I70" s="317">
        <f t="shared" si="6"/>
        <v>19333</v>
      </c>
      <c r="J70" s="314">
        <f aca="true" t="shared" si="7" ref="J70:O70">SUM(J82+J79+J76+J73)</f>
        <v>54535</v>
      </c>
      <c r="K70" s="314">
        <f t="shared" si="7"/>
        <v>18214</v>
      </c>
      <c r="L70" s="314">
        <f t="shared" si="7"/>
        <v>22751</v>
      </c>
      <c r="M70" s="314">
        <f t="shared" si="7"/>
        <v>0</v>
      </c>
      <c r="N70" s="314">
        <f t="shared" si="7"/>
        <v>0</v>
      </c>
      <c r="O70" s="314">
        <f t="shared" si="7"/>
        <v>46</v>
      </c>
      <c r="P70" s="314"/>
      <c r="Q70" s="302">
        <f t="shared" si="4"/>
        <v>95546</v>
      </c>
    </row>
    <row r="71" spans="1:17" ht="16.5" customHeight="1">
      <c r="A71" s="296" t="s">
        <v>94</v>
      </c>
      <c r="B71" s="297" t="s">
        <v>860</v>
      </c>
      <c r="C71" s="40"/>
      <c r="D71" s="40"/>
      <c r="E71" s="40">
        <v>6500</v>
      </c>
      <c r="F71" s="40"/>
      <c r="G71" s="40"/>
      <c r="H71" s="40"/>
      <c r="I71" s="317">
        <f t="shared" si="2"/>
        <v>6500</v>
      </c>
      <c r="J71" s="298">
        <v>21653</v>
      </c>
      <c r="K71" s="40">
        <v>7163</v>
      </c>
      <c r="L71" s="40">
        <v>3721</v>
      </c>
      <c r="M71" s="40"/>
      <c r="N71" s="40"/>
      <c r="O71" s="65"/>
      <c r="P71" s="65"/>
      <c r="Q71" s="302">
        <f t="shared" si="4"/>
        <v>32537</v>
      </c>
    </row>
    <row r="72" spans="1:17" ht="16.5" customHeight="1">
      <c r="A72" s="296"/>
      <c r="B72" s="297" t="s">
        <v>303</v>
      </c>
      <c r="C72" s="40"/>
      <c r="D72" s="40"/>
      <c r="E72" s="40">
        <v>6577</v>
      </c>
      <c r="F72" s="40">
        <v>150</v>
      </c>
      <c r="G72" s="40"/>
      <c r="H72" s="40"/>
      <c r="I72" s="317">
        <f t="shared" si="2"/>
        <v>6727</v>
      </c>
      <c r="J72" s="298">
        <v>21884</v>
      </c>
      <c r="K72" s="40">
        <v>7252</v>
      </c>
      <c r="L72" s="40">
        <v>3632</v>
      </c>
      <c r="M72" s="40"/>
      <c r="N72" s="40"/>
      <c r="O72" s="65">
        <v>46</v>
      </c>
      <c r="P72" s="65"/>
      <c r="Q72" s="302">
        <f t="shared" si="4"/>
        <v>32814</v>
      </c>
    </row>
    <row r="73" spans="1:17" ht="16.5" customHeight="1">
      <c r="A73" s="296"/>
      <c r="B73" s="297" t="s">
        <v>374</v>
      </c>
      <c r="C73" s="40"/>
      <c r="D73" s="40">
        <v>12</v>
      </c>
      <c r="E73" s="40">
        <v>6425</v>
      </c>
      <c r="F73" s="40">
        <v>150</v>
      </c>
      <c r="G73" s="40"/>
      <c r="H73" s="40">
        <v>3</v>
      </c>
      <c r="I73" s="317">
        <f t="shared" si="2"/>
        <v>6590</v>
      </c>
      <c r="J73" s="298">
        <v>21898</v>
      </c>
      <c r="K73" s="40">
        <v>7239</v>
      </c>
      <c r="L73" s="40">
        <v>5074</v>
      </c>
      <c r="M73" s="40"/>
      <c r="N73" s="40"/>
      <c r="O73" s="65">
        <v>46</v>
      </c>
      <c r="P73" s="65"/>
      <c r="Q73" s="302">
        <f t="shared" si="4"/>
        <v>34257</v>
      </c>
    </row>
    <row r="74" spans="1:17" ht="16.5" customHeight="1">
      <c r="A74" s="296" t="s">
        <v>95</v>
      </c>
      <c r="B74" s="297" t="s">
        <v>860</v>
      </c>
      <c r="C74" s="40">
        <v>6222</v>
      </c>
      <c r="D74" s="40"/>
      <c r="E74" s="40"/>
      <c r="F74" s="40"/>
      <c r="G74" s="40"/>
      <c r="H74" s="40">
        <v>732</v>
      </c>
      <c r="I74" s="317">
        <f t="shared" si="2"/>
        <v>6954</v>
      </c>
      <c r="J74" s="298">
        <v>14559</v>
      </c>
      <c r="K74" s="40">
        <v>4716</v>
      </c>
      <c r="L74" s="40">
        <v>9988</v>
      </c>
      <c r="M74" s="40"/>
      <c r="N74" s="40"/>
      <c r="O74" s="65"/>
      <c r="P74" s="65"/>
      <c r="Q74" s="302">
        <f t="shared" si="4"/>
        <v>29263</v>
      </c>
    </row>
    <row r="75" spans="1:17" ht="16.5" customHeight="1">
      <c r="A75" s="296"/>
      <c r="B75" s="297" t="s">
        <v>303</v>
      </c>
      <c r="C75" s="40">
        <v>6222</v>
      </c>
      <c r="D75" s="40"/>
      <c r="E75" s="40">
        <v>149</v>
      </c>
      <c r="F75" s="40"/>
      <c r="G75" s="40"/>
      <c r="H75" s="40">
        <v>732</v>
      </c>
      <c r="I75" s="317">
        <f t="shared" si="2"/>
        <v>7103</v>
      </c>
      <c r="J75" s="298">
        <v>13872</v>
      </c>
      <c r="K75" s="40">
        <v>4622</v>
      </c>
      <c r="L75" s="40">
        <v>9498</v>
      </c>
      <c r="M75" s="40"/>
      <c r="N75" s="40"/>
      <c r="O75" s="65"/>
      <c r="P75" s="65"/>
      <c r="Q75" s="302">
        <f t="shared" si="4"/>
        <v>27992</v>
      </c>
    </row>
    <row r="76" spans="1:17" ht="16.5" customHeight="1">
      <c r="A76" s="296"/>
      <c r="B76" s="297" t="s">
        <v>374</v>
      </c>
      <c r="C76" s="40">
        <v>6658</v>
      </c>
      <c r="D76" s="40"/>
      <c r="E76" s="40">
        <v>109</v>
      </c>
      <c r="F76" s="40"/>
      <c r="G76" s="40"/>
      <c r="H76" s="40">
        <v>799</v>
      </c>
      <c r="I76" s="593">
        <f t="shared" si="2"/>
        <v>7566</v>
      </c>
      <c r="J76" s="298">
        <v>13780</v>
      </c>
      <c r="K76" s="40">
        <v>4616</v>
      </c>
      <c r="L76" s="40">
        <v>7791</v>
      </c>
      <c r="M76" s="40"/>
      <c r="N76" s="40"/>
      <c r="O76" s="65"/>
      <c r="P76" s="65"/>
      <c r="Q76" s="302">
        <f t="shared" si="4"/>
        <v>26187</v>
      </c>
    </row>
    <row r="77" spans="1:17" ht="16.5" customHeight="1">
      <c r="A77" s="296" t="s">
        <v>96</v>
      </c>
      <c r="B77" s="297" t="s">
        <v>860</v>
      </c>
      <c r="C77" s="40">
        <v>2779</v>
      </c>
      <c r="D77" s="40"/>
      <c r="E77" s="40"/>
      <c r="F77" s="40"/>
      <c r="G77" s="40"/>
      <c r="H77" s="40">
        <v>207</v>
      </c>
      <c r="I77" s="300">
        <f t="shared" si="2"/>
        <v>2986</v>
      </c>
      <c r="J77" s="298">
        <v>9214</v>
      </c>
      <c r="K77" s="40">
        <v>2767</v>
      </c>
      <c r="L77" s="40">
        <v>8983</v>
      </c>
      <c r="M77" s="40"/>
      <c r="N77" s="40"/>
      <c r="O77" s="65"/>
      <c r="P77" s="65"/>
      <c r="Q77" s="302">
        <f t="shared" si="4"/>
        <v>20964</v>
      </c>
    </row>
    <row r="78" spans="1:17" ht="16.5" customHeight="1">
      <c r="A78" s="296"/>
      <c r="B78" s="297" t="s">
        <v>303</v>
      </c>
      <c r="C78" s="40">
        <v>2779</v>
      </c>
      <c r="D78" s="40"/>
      <c r="E78" s="40">
        <v>235</v>
      </c>
      <c r="F78" s="40">
        <v>150</v>
      </c>
      <c r="G78" s="40"/>
      <c r="H78" s="40">
        <v>207</v>
      </c>
      <c r="I78" s="300">
        <f t="shared" si="2"/>
        <v>3371</v>
      </c>
      <c r="J78" s="298">
        <v>8942</v>
      </c>
      <c r="K78" s="40">
        <v>2924</v>
      </c>
      <c r="L78" s="40">
        <v>7983</v>
      </c>
      <c r="M78" s="40"/>
      <c r="N78" s="40"/>
      <c r="O78" s="65"/>
      <c r="P78" s="65"/>
      <c r="Q78" s="302">
        <f t="shared" si="4"/>
        <v>19849</v>
      </c>
    </row>
    <row r="79" spans="1:17" ht="16.5" customHeight="1">
      <c r="A79" s="296"/>
      <c r="B79" s="297" t="s">
        <v>374</v>
      </c>
      <c r="C79" s="40">
        <v>2746</v>
      </c>
      <c r="D79" s="40"/>
      <c r="E79" s="40">
        <v>274</v>
      </c>
      <c r="F79" s="40">
        <v>150</v>
      </c>
      <c r="G79" s="40"/>
      <c r="H79" s="40">
        <v>213</v>
      </c>
      <c r="I79" s="300">
        <f t="shared" si="2"/>
        <v>3383</v>
      </c>
      <c r="J79" s="298">
        <v>8912</v>
      </c>
      <c r="K79" s="40">
        <v>2906</v>
      </c>
      <c r="L79" s="40">
        <v>7929</v>
      </c>
      <c r="M79" s="40"/>
      <c r="N79" s="40"/>
      <c r="O79" s="65"/>
      <c r="P79" s="65"/>
      <c r="Q79" s="302">
        <f t="shared" si="4"/>
        <v>19747</v>
      </c>
    </row>
    <row r="80" spans="1:17" ht="16.5" customHeight="1">
      <c r="A80" s="296" t="s">
        <v>97</v>
      </c>
      <c r="B80" s="297" t="s">
        <v>860</v>
      </c>
      <c r="C80" s="40"/>
      <c r="D80" s="40"/>
      <c r="E80" s="40"/>
      <c r="F80" s="40"/>
      <c r="G80" s="40"/>
      <c r="H80" s="40"/>
      <c r="I80" s="300">
        <f t="shared" si="2"/>
        <v>0</v>
      </c>
      <c r="J80" s="298">
        <v>9816</v>
      </c>
      <c r="K80" s="40">
        <v>3314</v>
      </c>
      <c r="L80" s="40">
        <v>1650</v>
      </c>
      <c r="M80" s="40"/>
      <c r="N80" s="40"/>
      <c r="O80" s="65"/>
      <c r="P80" s="65"/>
      <c r="Q80" s="302">
        <f t="shared" si="4"/>
        <v>14780</v>
      </c>
    </row>
    <row r="81" spans="1:17" ht="16.5" customHeight="1">
      <c r="A81" s="296"/>
      <c r="B81" s="297" t="s">
        <v>303</v>
      </c>
      <c r="C81" s="40"/>
      <c r="D81" s="40"/>
      <c r="E81" s="40">
        <v>2517</v>
      </c>
      <c r="F81" s="40"/>
      <c r="G81" s="40"/>
      <c r="H81" s="40"/>
      <c r="I81" s="300">
        <f t="shared" si="2"/>
        <v>2517</v>
      </c>
      <c r="J81" s="298">
        <v>10031</v>
      </c>
      <c r="K81" s="40">
        <v>3466</v>
      </c>
      <c r="L81" s="40">
        <v>2300</v>
      </c>
      <c r="M81" s="40"/>
      <c r="N81" s="40"/>
      <c r="O81" s="65"/>
      <c r="P81" s="65"/>
      <c r="Q81" s="302">
        <f t="shared" si="4"/>
        <v>15797</v>
      </c>
    </row>
    <row r="82" spans="1:17" ht="16.5" customHeight="1">
      <c r="A82" s="296"/>
      <c r="B82" s="297" t="s">
        <v>374</v>
      </c>
      <c r="C82" s="40"/>
      <c r="D82" s="40"/>
      <c r="E82" s="40">
        <v>1794</v>
      </c>
      <c r="F82" s="40"/>
      <c r="G82" s="40"/>
      <c r="H82" s="40"/>
      <c r="I82" s="300">
        <f t="shared" si="2"/>
        <v>1794</v>
      </c>
      <c r="J82" s="298">
        <v>9945</v>
      </c>
      <c r="K82" s="40">
        <v>3453</v>
      </c>
      <c r="L82" s="40">
        <v>1957</v>
      </c>
      <c r="M82" s="40"/>
      <c r="N82" s="40"/>
      <c r="O82" s="65"/>
      <c r="P82" s="65"/>
      <c r="Q82" s="302">
        <f t="shared" si="4"/>
        <v>15355</v>
      </c>
    </row>
    <row r="83" spans="1:17" ht="16.5" customHeight="1">
      <c r="A83" s="296" t="s">
        <v>827</v>
      </c>
      <c r="B83" s="297" t="s">
        <v>860</v>
      </c>
      <c r="C83" s="40">
        <v>663</v>
      </c>
      <c r="D83" s="40">
        <v>250</v>
      </c>
      <c r="E83" s="40"/>
      <c r="F83" s="40"/>
      <c r="G83" s="40"/>
      <c r="H83" s="40">
        <v>1090</v>
      </c>
      <c r="I83" s="300">
        <f t="shared" si="2"/>
        <v>2003</v>
      </c>
      <c r="J83" s="298">
        <v>15494</v>
      </c>
      <c r="K83" s="40">
        <v>5248</v>
      </c>
      <c r="L83" s="40">
        <v>2982</v>
      </c>
      <c r="M83" s="40"/>
      <c r="N83" s="40"/>
      <c r="O83" s="65"/>
      <c r="P83" s="65">
        <v>15000</v>
      </c>
      <c r="Q83" s="302">
        <f t="shared" si="4"/>
        <v>38724</v>
      </c>
    </row>
    <row r="84" spans="1:17" ht="16.5" customHeight="1">
      <c r="A84" s="319"/>
      <c r="B84" s="313" t="s">
        <v>303</v>
      </c>
      <c r="C84" s="314">
        <v>1065</v>
      </c>
      <c r="D84" s="314">
        <v>137</v>
      </c>
      <c r="E84" s="314"/>
      <c r="F84" s="314">
        <v>10043</v>
      </c>
      <c r="G84" s="314">
        <v>384</v>
      </c>
      <c r="H84" s="314">
        <v>2963</v>
      </c>
      <c r="I84" s="300">
        <f t="shared" si="2"/>
        <v>14592</v>
      </c>
      <c r="J84" s="315">
        <v>15388</v>
      </c>
      <c r="K84" s="314">
        <v>5067</v>
      </c>
      <c r="L84" s="314">
        <v>3052</v>
      </c>
      <c r="M84" s="314"/>
      <c r="N84" s="314"/>
      <c r="O84" s="316">
        <v>3427</v>
      </c>
      <c r="P84" s="316"/>
      <c r="Q84" s="302">
        <f t="shared" si="4"/>
        <v>26934</v>
      </c>
    </row>
    <row r="85" spans="1:17" ht="16.5" customHeight="1">
      <c r="A85" s="319"/>
      <c r="B85" s="313" t="s">
        <v>374</v>
      </c>
      <c r="C85" s="314">
        <v>1016</v>
      </c>
      <c r="D85" s="314">
        <v>137</v>
      </c>
      <c r="E85" s="314"/>
      <c r="F85" s="314">
        <v>10043</v>
      </c>
      <c r="G85" s="314">
        <v>384</v>
      </c>
      <c r="H85" s="314">
        <v>3170</v>
      </c>
      <c r="I85" s="300">
        <f t="shared" si="2"/>
        <v>14750</v>
      </c>
      <c r="J85" s="315">
        <v>15388</v>
      </c>
      <c r="K85" s="314">
        <v>5067</v>
      </c>
      <c r="L85" s="314">
        <v>3121</v>
      </c>
      <c r="M85" s="314"/>
      <c r="N85" s="314"/>
      <c r="O85" s="316">
        <v>3427</v>
      </c>
      <c r="P85" s="316"/>
      <c r="Q85" s="302">
        <f t="shared" si="4"/>
        <v>27003</v>
      </c>
    </row>
    <row r="86" spans="1:17" s="322" customFormat="1" ht="16.5" customHeight="1">
      <c r="A86" s="320" t="s">
        <v>98</v>
      </c>
      <c r="B86" s="321" t="s">
        <v>860</v>
      </c>
      <c r="C86" s="317">
        <f>SUM(C10+C13+C16+C19+C22+C25+C28+C31+C34+C37+C40+C43+C46+C53+C56+C59+C62+C65+C68+C83)</f>
        <v>85821</v>
      </c>
      <c r="D86" s="317">
        <f aca="true" t="shared" si="8" ref="D86:Q86">SUM(D10+D13+D16+D19+D22+D25+D28+D31+D34+D37+D40+D43+D46+D53+D56+D59+D62+D65+D68+D83)</f>
        <v>7118</v>
      </c>
      <c r="E86" s="317">
        <f t="shared" si="8"/>
        <v>7800</v>
      </c>
      <c r="F86" s="317">
        <f t="shared" si="8"/>
        <v>0</v>
      </c>
      <c r="G86" s="317">
        <f t="shared" si="8"/>
        <v>0</v>
      </c>
      <c r="H86" s="317">
        <f t="shared" si="8"/>
        <v>12389</v>
      </c>
      <c r="I86" s="317">
        <f t="shared" si="8"/>
        <v>113128</v>
      </c>
      <c r="J86" s="317">
        <f t="shared" si="8"/>
        <v>764428</v>
      </c>
      <c r="K86" s="317">
        <f t="shared" si="8"/>
        <v>253674</v>
      </c>
      <c r="L86" s="317">
        <f t="shared" si="8"/>
        <v>279328</v>
      </c>
      <c r="M86" s="317">
        <f t="shared" si="8"/>
        <v>0</v>
      </c>
      <c r="N86" s="317">
        <f t="shared" si="8"/>
        <v>16136</v>
      </c>
      <c r="O86" s="317">
        <f t="shared" si="8"/>
        <v>0</v>
      </c>
      <c r="P86" s="317">
        <f t="shared" si="8"/>
        <v>15000</v>
      </c>
      <c r="Q86" s="325">
        <f t="shared" si="8"/>
        <v>1328566</v>
      </c>
    </row>
    <row r="87" spans="1:17" ht="16.5" customHeight="1">
      <c r="A87" s="49"/>
      <c r="B87" s="407" t="s">
        <v>303</v>
      </c>
      <c r="C87" s="317">
        <f aca="true" t="shared" si="9" ref="C87:Q88">SUM(C11+C14+C17+C20+C23+C26+C29+C32+C35+C38+C41+C44+C47+C54+C57+C60+C63+C66+C69+C84)</f>
        <v>107188</v>
      </c>
      <c r="D87" s="317">
        <f t="shared" si="9"/>
        <v>10584</v>
      </c>
      <c r="E87" s="317">
        <f t="shared" si="9"/>
        <v>23283</v>
      </c>
      <c r="F87" s="317">
        <f t="shared" si="9"/>
        <v>14598</v>
      </c>
      <c r="G87" s="317">
        <f t="shared" si="9"/>
        <v>384</v>
      </c>
      <c r="H87" s="317">
        <f t="shared" si="9"/>
        <v>15039</v>
      </c>
      <c r="I87" s="317">
        <f t="shared" si="9"/>
        <v>171076</v>
      </c>
      <c r="J87" s="317">
        <f t="shared" si="9"/>
        <v>772317</v>
      </c>
      <c r="K87" s="317">
        <f t="shared" si="9"/>
        <v>256415</v>
      </c>
      <c r="L87" s="317">
        <f t="shared" si="9"/>
        <v>308252</v>
      </c>
      <c r="M87" s="317">
        <f t="shared" si="9"/>
        <v>36</v>
      </c>
      <c r="N87" s="317">
        <f t="shared" si="9"/>
        <v>20296</v>
      </c>
      <c r="O87" s="317">
        <f t="shared" si="9"/>
        <v>10884</v>
      </c>
      <c r="P87" s="317">
        <f t="shared" si="9"/>
        <v>15337</v>
      </c>
      <c r="Q87" s="325">
        <f t="shared" si="9"/>
        <v>1383537</v>
      </c>
    </row>
    <row r="88" spans="1:17" ht="16.5" customHeight="1" thickBot="1">
      <c r="A88" s="470"/>
      <c r="B88" s="406" t="s">
        <v>374</v>
      </c>
      <c r="C88" s="56">
        <f t="shared" si="9"/>
        <v>106113</v>
      </c>
      <c r="D88" s="56">
        <f t="shared" si="9"/>
        <v>12123</v>
      </c>
      <c r="E88" s="56">
        <f t="shared" si="9"/>
        <v>22408</v>
      </c>
      <c r="F88" s="56">
        <f t="shared" si="9"/>
        <v>14598</v>
      </c>
      <c r="G88" s="56">
        <f t="shared" si="9"/>
        <v>384</v>
      </c>
      <c r="H88" s="56">
        <f t="shared" si="9"/>
        <v>16445</v>
      </c>
      <c r="I88" s="56">
        <f t="shared" si="9"/>
        <v>172071</v>
      </c>
      <c r="J88" s="56">
        <f t="shared" si="9"/>
        <v>769918</v>
      </c>
      <c r="K88" s="56">
        <f t="shared" si="9"/>
        <v>256052</v>
      </c>
      <c r="L88" s="56">
        <f t="shared" si="9"/>
        <v>304516</v>
      </c>
      <c r="M88" s="56">
        <f t="shared" si="9"/>
        <v>36</v>
      </c>
      <c r="N88" s="56">
        <f t="shared" si="9"/>
        <v>19091</v>
      </c>
      <c r="O88" s="56">
        <f t="shared" si="9"/>
        <v>10884</v>
      </c>
      <c r="P88" s="56">
        <f t="shared" si="9"/>
        <v>15337</v>
      </c>
      <c r="Q88" s="457">
        <f t="shared" si="9"/>
        <v>1375834</v>
      </c>
    </row>
    <row r="89" ht="13.5" thickTop="1"/>
  </sheetData>
  <mergeCells count="36">
    <mergeCell ref="G6:G9"/>
    <mergeCell ref="A3:Q3"/>
    <mergeCell ref="A4:Q4"/>
    <mergeCell ref="A6:B9"/>
    <mergeCell ref="C6:C9"/>
    <mergeCell ref="D6:D9"/>
    <mergeCell ref="E6:E9"/>
    <mergeCell ref="F6:F9"/>
    <mergeCell ref="H6:H9"/>
    <mergeCell ref="I6:I9"/>
    <mergeCell ref="J6:N6"/>
    <mergeCell ref="O6:P7"/>
    <mergeCell ref="Q6:Q9"/>
    <mergeCell ref="J7:J9"/>
    <mergeCell ref="K7:K9"/>
    <mergeCell ref="L7:L9"/>
    <mergeCell ref="O8:O9"/>
    <mergeCell ref="P8:P9"/>
    <mergeCell ref="M7:N8"/>
    <mergeCell ref="A49:B52"/>
    <mergeCell ref="C49:C52"/>
    <mergeCell ref="D49:D52"/>
    <mergeCell ref="E49:E52"/>
    <mergeCell ref="F49:F52"/>
    <mergeCell ref="H49:H52"/>
    <mergeCell ref="I49:I52"/>
    <mergeCell ref="J49:N49"/>
    <mergeCell ref="M50:N51"/>
    <mergeCell ref="G49:G52"/>
    <mergeCell ref="O49:P50"/>
    <mergeCell ref="Q49:Q52"/>
    <mergeCell ref="J50:J52"/>
    <mergeCell ref="K50:K52"/>
    <mergeCell ref="L50:L52"/>
    <mergeCell ref="O51:O52"/>
    <mergeCell ref="P51:P52"/>
  </mergeCells>
  <printOptions horizontalCentered="1" verticalCentered="1"/>
  <pageMargins left="0.15748031496062992" right="0.15748031496062992" top="0.2362204724409449" bottom="0.07874015748031496" header="0.15748031496062992" footer="0.35433070866141736"/>
  <pageSetup orientation="landscape" paperSize="9" scale="7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/>
  <dimension ref="A1:Q218"/>
  <sheetViews>
    <sheetView workbookViewId="0" topLeftCell="E201">
      <selection activeCell="L204" sqref="L204"/>
    </sheetView>
  </sheetViews>
  <sheetFormatPr defaultColWidth="9.00390625" defaultRowHeight="12.75"/>
  <cols>
    <col min="1" max="1" width="5.25390625" style="193" customWidth="1"/>
    <col min="2" max="2" width="4.125" style="189" customWidth="1"/>
    <col min="3" max="3" width="5.625" style="190" customWidth="1"/>
    <col min="4" max="4" width="41.75390625" style="190" customWidth="1"/>
    <col min="5" max="5" width="11.375" style="191" customWidth="1"/>
    <col min="6" max="7" width="9.625" style="190" customWidth="1"/>
    <col min="8" max="8" width="9.75390625" style="190" customWidth="1"/>
    <col min="9" max="9" width="10.25390625" style="190" customWidth="1"/>
    <col min="10" max="10" width="9.625" style="190" customWidth="1"/>
    <col min="11" max="11" width="10.25390625" style="190" customWidth="1"/>
    <col min="12" max="12" width="11.125" style="190" customWidth="1"/>
    <col min="13" max="13" width="10.875" style="190" customWidth="1"/>
    <col min="14" max="14" width="10.625" style="190" customWidth="1"/>
    <col min="15" max="15" width="10.125" style="192" customWidth="1"/>
    <col min="16" max="16" width="9.875" style="190" customWidth="1"/>
    <col min="17" max="16384" width="9.125" style="190" customWidth="1"/>
  </cols>
  <sheetData>
    <row r="1" ht="12.75">
      <c r="A1" s="188" t="s">
        <v>1187</v>
      </c>
    </row>
    <row r="3" spans="1:16" ht="14.25">
      <c r="A3" s="1314" t="s">
        <v>295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</row>
    <row r="4" spans="1:14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4:16" ht="13.5" thickBot="1">
      <c r="N5" s="195"/>
      <c r="O5" s="196"/>
      <c r="P5" s="196" t="s">
        <v>1188</v>
      </c>
    </row>
    <row r="6" spans="1:16" ht="13.5" thickTop="1">
      <c r="A6" s="1299" t="s">
        <v>1189</v>
      </c>
      <c r="B6" s="1300"/>
      <c r="C6" s="1300"/>
      <c r="D6" s="1300"/>
      <c r="E6" s="1288"/>
      <c r="F6" s="197" t="s">
        <v>1190</v>
      </c>
      <c r="G6" s="198" t="s">
        <v>1191</v>
      </c>
      <c r="H6" s="199" t="s">
        <v>1192</v>
      </c>
      <c r="I6" s="199"/>
      <c r="J6" s="199"/>
      <c r="K6" s="200"/>
      <c r="L6" s="200"/>
      <c r="M6" s="199" t="s">
        <v>1193</v>
      </c>
      <c r="N6" s="201"/>
      <c r="O6" s="197" t="s">
        <v>1194</v>
      </c>
      <c r="P6" s="202" t="s">
        <v>883</v>
      </c>
    </row>
    <row r="7" spans="1:16" ht="12.75">
      <c r="A7" s="1289"/>
      <c r="B7" s="1315"/>
      <c r="C7" s="1315"/>
      <c r="D7" s="1315"/>
      <c r="E7" s="1286"/>
      <c r="F7" s="203"/>
      <c r="G7" s="204"/>
      <c r="H7" s="205"/>
      <c r="I7" s="205"/>
      <c r="J7" s="205"/>
      <c r="K7" s="206"/>
      <c r="L7" s="207"/>
      <c r="M7" s="208" t="s">
        <v>1195</v>
      </c>
      <c r="N7" s="205"/>
      <c r="O7" s="209" t="s">
        <v>1196</v>
      </c>
      <c r="P7" s="210"/>
    </row>
    <row r="8" spans="1:16" ht="12.75">
      <c r="A8" s="1289"/>
      <c r="B8" s="1315"/>
      <c r="C8" s="1315"/>
      <c r="D8" s="1315"/>
      <c r="E8" s="1286"/>
      <c r="F8" s="203"/>
      <c r="G8" s="204"/>
      <c r="H8" s="211" t="s">
        <v>1197</v>
      </c>
      <c r="I8" s="211" t="s">
        <v>1198</v>
      </c>
      <c r="J8" s="211" t="s">
        <v>1199</v>
      </c>
      <c r="K8" s="211" t="s">
        <v>1200</v>
      </c>
      <c r="L8" s="211" t="s">
        <v>1201</v>
      </c>
      <c r="M8" s="211" t="s">
        <v>989</v>
      </c>
      <c r="N8" s="212" t="s">
        <v>879</v>
      </c>
      <c r="O8" s="213"/>
      <c r="P8" s="210"/>
    </row>
    <row r="9" spans="1:16" ht="13.5" thickBot="1">
      <c r="A9" s="1302"/>
      <c r="B9" s="1303"/>
      <c r="C9" s="1303"/>
      <c r="D9" s="1303"/>
      <c r="E9" s="1304"/>
      <c r="F9" s="214"/>
      <c r="G9" s="215"/>
      <c r="H9" s="216" t="s">
        <v>1202</v>
      </c>
      <c r="I9" s="216" t="s">
        <v>1203</v>
      </c>
      <c r="J9" s="216" t="s">
        <v>1204</v>
      </c>
      <c r="K9" s="216" t="s">
        <v>1205</v>
      </c>
      <c r="L9" s="216" t="s">
        <v>1206</v>
      </c>
      <c r="M9" s="217"/>
      <c r="N9" s="218"/>
      <c r="O9" s="219"/>
      <c r="P9" s="220"/>
    </row>
    <row r="10" spans="1:16" ht="13.5" thickTop="1">
      <c r="A10" s="1316" t="s">
        <v>1207</v>
      </c>
      <c r="B10" s="1317"/>
      <c r="C10" s="221" t="s">
        <v>1208</v>
      </c>
      <c r="D10" s="221"/>
      <c r="E10" s="222" t="s">
        <v>902</v>
      </c>
      <c r="F10" s="223"/>
      <c r="G10" s="224">
        <f aca="true" t="shared" si="0" ref="G10:G48">SUM(H10:P10)</f>
        <v>97732</v>
      </c>
      <c r="H10" s="223"/>
      <c r="I10" s="223"/>
      <c r="J10" s="223">
        <v>70732</v>
      </c>
      <c r="K10" s="223">
        <v>15000</v>
      </c>
      <c r="L10" s="223"/>
      <c r="M10" s="223"/>
      <c r="N10" s="225"/>
      <c r="O10" s="224"/>
      <c r="P10" s="226">
        <v>12000</v>
      </c>
    </row>
    <row r="11" spans="1:16" ht="12.75">
      <c r="A11" s="227"/>
      <c r="B11" s="228"/>
      <c r="C11" s="206"/>
      <c r="D11" s="206"/>
      <c r="E11" s="229" t="s">
        <v>303</v>
      </c>
      <c r="F11" s="230">
        <v>500</v>
      </c>
      <c r="G11" s="230">
        <f t="shared" si="0"/>
        <v>97732</v>
      </c>
      <c r="H11" s="230"/>
      <c r="I11" s="230"/>
      <c r="J11" s="230">
        <v>70182</v>
      </c>
      <c r="K11" s="230">
        <v>15000</v>
      </c>
      <c r="L11" s="230"/>
      <c r="M11" s="230"/>
      <c r="N11" s="231">
        <v>550</v>
      </c>
      <c r="O11" s="232"/>
      <c r="P11" s="233">
        <v>12000</v>
      </c>
    </row>
    <row r="12" spans="1:16" ht="12.75">
      <c r="A12" s="227"/>
      <c r="B12" s="228"/>
      <c r="C12" s="206"/>
      <c r="D12" s="206"/>
      <c r="E12" s="229" t="s">
        <v>374</v>
      </c>
      <c r="F12" s="230">
        <v>252</v>
      </c>
      <c r="G12" s="230">
        <f t="shared" si="0"/>
        <v>65784</v>
      </c>
      <c r="H12" s="230"/>
      <c r="I12" s="230"/>
      <c r="J12" s="230">
        <v>50134</v>
      </c>
      <c r="K12" s="230">
        <v>15000</v>
      </c>
      <c r="L12" s="230"/>
      <c r="M12" s="230"/>
      <c r="N12" s="231">
        <v>650</v>
      </c>
      <c r="O12" s="232"/>
      <c r="P12" s="233"/>
    </row>
    <row r="13" spans="1:16" ht="12.75">
      <c r="A13" s="1318"/>
      <c r="B13" s="1224"/>
      <c r="C13" s="206" t="s">
        <v>442</v>
      </c>
      <c r="D13" s="206"/>
      <c r="E13" s="229" t="s">
        <v>902</v>
      </c>
      <c r="F13" s="230"/>
      <c r="G13" s="230">
        <f t="shared" si="0"/>
        <v>18250</v>
      </c>
      <c r="H13" s="230"/>
      <c r="I13" s="230"/>
      <c r="J13" s="230">
        <v>6250</v>
      </c>
      <c r="K13" s="230"/>
      <c r="L13" s="230"/>
      <c r="M13" s="230"/>
      <c r="N13" s="231"/>
      <c r="O13" s="235"/>
      <c r="P13" s="236">
        <v>12000</v>
      </c>
    </row>
    <row r="14" spans="1:16" ht="12.75">
      <c r="A14" s="234"/>
      <c r="B14" s="133"/>
      <c r="C14" s="206"/>
      <c r="D14" s="206"/>
      <c r="E14" s="229" t="s">
        <v>303</v>
      </c>
      <c r="F14" s="230"/>
      <c r="G14" s="230">
        <f t="shared" si="0"/>
        <v>18250</v>
      </c>
      <c r="H14" s="230"/>
      <c r="I14" s="230"/>
      <c r="J14" s="230">
        <v>5443</v>
      </c>
      <c r="K14" s="230"/>
      <c r="L14" s="230"/>
      <c r="M14" s="230"/>
      <c r="N14" s="231">
        <v>807</v>
      </c>
      <c r="O14" s="235"/>
      <c r="P14" s="236">
        <v>12000</v>
      </c>
    </row>
    <row r="15" spans="1:16" ht="12.75">
      <c r="A15" s="234"/>
      <c r="B15" s="133"/>
      <c r="C15" s="206"/>
      <c r="D15" s="206"/>
      <c r="E15" s="229" t="s">
        <v>374</v>
      </c>
      <c r="F15" s="230"/>
      <c r="G15" s="230">
        <f t="shared" si="0"/>
        <v>2238</v>
      </c>
      <c r="H15" s="230"/>
      <c r="I15" s="230"/>
      <c r="J15" s="230">
        <v>1431</v>
      </c>
      <c r="K15" s="230"/>
      <c r="L15" s="230"/>
      <c r="M15" s="230"/>
      <c r="N15" s="231">
        <v>807</v>
      </c>
      <c r="O15" s="235"/>
      <c r="P15" s="236"/>
    </row>
    <row r="16" spans="1:16" ht="12.75">
      <c r="A16" s="1293" t="s">
        <v>1209</v>
      </c>
      <c r="B16" s="1294"/>
      <c r="C16" s="206" t="s">
        <v>1210</v>
      </c>
      <c r="D16" s="206"/>
      <c r="E16" s="229" t="s">
        <v>902</v>
      </c>
      <c r="F16" s="230"/>
      <c r="G16" s="230">
        <f t="shared" si="0"/>
        <v>25424</v>
      </c>
      <c r="H16" s="230"/>
      <c r="I16" s="230"/>
      <c r="J16" s="230">
        <v>13424</v>
      </c>
      <c r="K16" s="230"/>
      <c r="L16" s="230"/>
      <c r="M16" s="230"/>
      <c r="N16" s="231"/>
      <c r="O16" s="235"/>
      <c r="P16" s="236">
        <v>12000</v>
      </c>
    </row>
    <row r="17" spans="1:16" ht="12.75">
      <c r="A17" s="237"/>
      <c r="B17" s="238"/>
      <c r="C17" s="206"/>
      <c r="D17" s="206"/>
      <c r="E17" s="229" t="s">
        <v>303</v>
      </c>
      <c r="F17" s="230"/>
      <c r="G17" s="230">
        <f t="shared" si="0"/>
        <v>13424</v>
      </c>
      <c r="H17" s="230"/>
      <c r="I17" s="230"/>
      <c r="J17" s="230">
        <v>13424</v>
      </c>
      <c r="K17" s="230"/>
      <c r="L17" s="230"/>
      <c r="M17" s="230"/>
      <c r="N17" s="231"/>
      <c r="O17" s="235"/>
      <c r="P17" s="236"/>
    </row>
    <row r="18" spans="1:16" ht="12.75">
      <c r="A18" s="237"/>
      <c r="B18" s="238"/>
      <c r="C18" s="206"/>
      <c r="D18" s="206"/>
      <c r="E18" s="229" t="s">
        <v>374</v>
      </c>
      <c r="F18" s="230"/>
      <c r="G18" s="230">
        <f t="shared" si="0"/>
        <v>8521</v>
      </c>
      <c r="H18" s="230"/>
      <c r="I18" s="230"/>
      <c r="J18" s="230">
        <v>8521</v>
      </c>
      <c r="K18" s="230"/>
      <c r="L18" s="230"/>
      <c r="M18" s="230"/>
      <c r="N18" s="231"/>
      <c r="O18" s="235"/>
      <c r="P18" s="236"/>
    </row>
    <row r="19" spans="1:16" ht="12.75">
      <c r="A19" s="1293" t="s">
        <v>1211</v>
      </c>
      <c r="B19" s="1294"/>
      <c r="C19" s="206" t="s">
        <v>1212</v>
      </c>
      <c r="D19" s="206"/>
      <c r="E19" s="229" t="s">
        <v>902</v>
      </c>
      <c r="F19" s="230">
        <v>14977</v>
      </c>
      <c r="G19" s="230">
        <f t="shared" si="0"/>
        <v>71631</v>
      </c>
      <c r="H19" s="230"/>
      <c r="I19" s="230"/>
      <c r="J19" s="230"/>
      <c r="K19" s="230"/>
      <c r="L19" s="230"/>
      <c r="M19" s="230">
        <v>1500</v>
      </c>
      <c r="N19" s="231">
        <v>51131</v>
      </c>
      <c r="O19" s="235"/>
      <c r="P19" s="236">
        <v>19000</v>
      </c>
    </row>
    <row r="20" spans="1:16" ht="12.75">
      <c r="A20" s="237"/>
      <c r="B20" s="238"/>
      <c r="C20" s="206"/>
      <c r="D20" s="206"/>
      <c r="E20" s="229" t="s">
        <v>303</v>
      </c>
      <c r="F20" s="230">
        <v>14977</v>
      </c>
      <c r="G20" s="230">
        <f t="shared" si="0"/>
        <v>74555</v>
      </c>
      <c r="H20" s="230"/>
      <c r="I20" s="230"/>
      <c r="J20" s="230"/>
      <c r="K20" s="230"/>
      <c r="L20" s="230"/>
      <c r="M20" s="230">
        <v>1500</v>
      </c>
      <c r="N20" s="231">
        <v>54055</v>
      </c>
      <c r="O20" s="235"/>
      <c r="P20" s="236">
        <v>19000</v>
      </c>
    </row>
    <row r="21" spans="1:16" ht="12.75">
      <c r="A21" s="237"/>
      <c r="B21" s="238"/>
      <c r="C21" s="206"/>
      <c r="D21" s="206"/>
      <c r="E21" s="229" t="s">
        <v>374</v>
      </c>
      <c r="F21" s="230">
        <v>14965</v>
      </c>
      <c r="G21" s="230">
        <f t="shared" si="0"/>
        <v>52371</v>
      </c>
      <c r="H21" s="230"/>
      <c r="I21" s="230"/>
      <c r="J21" s="230"/>
      <c r="K21" s="230"/>
      <c r="L21" s="230"/>
      <c r="M21" s="230"/>
      <c r="N21" s="231">
        <v>52371</v>
      </c>
      <c r="O21" s="235"/>
      <c r="P21" s="236"/>
    </row>
    <row r="22" spans="1:16" ht="12.75">
      <c r="A22" s="1293" t="s">
        <v>1213</v>
      </c>
      <c r="B22" s="1294"/>
      <c r="C22" s="206" t="s">
        <v>1214</v>
      </c>
      <c r="D22" s="206"/>
      <c r="E22" s="229" t="s">
        <v>902</v>
      </c>
      <c r="F22" s="230">
        <v>800</v>
      </c>
      <c r="G22" s="230">
        <f t="shared" si="0"/>
        <v>4500</v>
      </c>
      <c r="H22" s="230"/>
      <c r="I22" s="230"/>
      <c r="J22" s="230">
        <v>2200</v>
      </c>
      <c r="K22" s="230">
        <v>800</v>
      </c>
      <c r="L22" s="230"/>
      <c r="M22" s="230">
        <v>1500</v>
      </c>
      <c r="N22" s="231"/>
      <c r="O22" s="235"/>
      <c r="P22" s="236"/>
    </row>
    <row r="23" spans="1:16" ht="12.75">
      <c r="A23" s="237"/>
      <c r="B23" s="238"/>
      <c r="C23" s="206"/>
      <c r="D23" s="206"/>
      <c r="E23" s="229" t="s">
        <v>303</v>
      </c>
      <c r="F23" s="230">
        <v>800</v>
      </c>
      <c r="G23" s="230">
        <f t="shared" si="0"/>
        <v>4500</v>
      </c>
      <c r="H23" s="230"/>
      <c r="I23" s="230"/>
      <c r="J23" s="230">
        <v>2200</v>
      </c>
      <c r="K23" s="230">
        <v>800</v>
      </c>
      <c r="L23" s="230"/>
      <c r="M23" s="230">
        <v>1500</v>
      </c>
      <c r="N23" s="231"/>
      <c r="O23" s="235"/>
      <c r="P23" s="236"/>
    </row>
    <row r="24" spans="1:16" ht="12.75">
      <c r="A24" s="237"/>
      <c r="B24" s="238"/>
      <c r="C24" s="206"/>
      <c r="D24" s="206"/>
      <c r="E24" s="229" t="s">
        <v>374</v>
      </c>
      <c r="F24" s="230">
        <v>749</v>
      </c>
      <c r="G24" s="230">
        <f t="shared" si="0"/>
        <v>3099</v>
      </c>
      <c r="H24" s="230"/>
      <c r="I24" s="230"/>
      <c r="J24" s="230">
        <v>1079</v>
      </c>
      <c r="K24" s="230">
        <v>798</v>
      </c>
      <c r="L24" s="230"/>
      <c r="M24" s="230">
        <v>1222</v>
      </c>
      <c r="N24" s="231"/>
      <c r="O24" s="235"/>
      <c r="P24" s="236"/>
    </row>
    <row r="25" spans="1:16" ht="12.75">
      <c r="A25" s="1293" t="s">
        <v>1215</v>
      </c>
      <c r="B25" s="1294"/>
      <c r="C25" s="206" t="s">
        <v>1216</v>
      </c>
      <c r="D25" s="206"/>
      <c r="E25" s="229" t="s">
        <v>902</v>
      </c>
      <c r="F25" s="230"/>
      <c r="G25" s="230">
        <f t="shared" si="0"/>
        <v>37450</v>
      </c>
      <c r="H25" s="230"/>
      <c r="I25" s="230"/>
      <c r="J25" s="230">
        <v>29150</v>
      </c>
      <c r="K25" s="230">
        <v>8300</v>
      </c>
      <c r="L25" s="239"/>
      <c r="M25" s="239"/>
      <c r="N25" s="231"/>
      <c r="O25" s="235"/>
      <c r="P25" s="236"/>
    </row>
    <row r="26" spans="1:16" ht="12.75">
      <c r="A26" s="237"/>
      <c r="B26" s="238"/>
      <c r="C26" s="206"/>
      <c r="D26" s="206"/>
      <c r="E26" s="229" t="s">
        <v>303</v>
      </c>
      <c r="F26" s="230"/>
      <c r="G26" s="230">
        <f t="shared" si="0"/>
        <v>34526</v>
      </c>
      <c r="H26" s="230"/>
      <c r="I26" s="230"/>
      <c r="J26" s="230">
        <v>25925</v>
      </c>
      <c r="K26" s="230">
        <v>8601</v>
      </c>
      <c r="L26" s="239"/>
      <c r="M26" s="239"/>
      <c r="N26" s="231"/>
      <c r="O26" s="235"/>
      <c r="P26" s="236"/>
    </row>
    <row r="27" spans="1:16" ht="12.75">
      <c r="A27" s="237"/>
      <c r="B27" s="238"/>
      <c r="C27" s="206"/>
      <c r="D27" s="206"/>
      <c r="E27" s="229" t="s">
        <v>374</v>
      </c>
      <c r="F27" s="230">
        <v>2962</v>
      </c>
      <c r="G27" s="230">
        <f t="shared" si="0"/>
        <v>38039</v>
      </c>
      <c r="H27" s="230"/>
      <c r="I27" s="230"/>
      <c r="J27" s="230">
        <v>29439</v>
      </c>
      <c r="K27" s="230">
        <v>8600</v>
      </c>
      <c r="L27" s="239"/>
      <c r="M27" s="239"/>
      <c r="N27" s="231"/>
      <c r="O27" s="235"/>
      <c r="P27" s="236"/>
    </row>
    <row r="28" spans="1:16" ht="12.75">
      <c r="A28" s="1293" t="s">
        <v>1217</v>
      </c>
      <c r="B28" s="1294"/>
      <c r="C28" s="206" t="s">
        <v>1218</v>
      </c>
      <c r="D28" s="206"/>
      <c r="E28" s="229" t="s">
        <v>902</v>
      </c>
      <c r="F28" s="230">
        <v>2700</v>
      </c>
      <c r="G28" s="230">
        <f t="shared" si="0"/>
        <v>20880</v>
      </c>
      <c r="H28" s="230"/>
      <c r="I28" s="230"/>
      <c r="J28" s="230">
        <v>18980</v>
      </c>
      <c r="K28" s="230">
        <v>1900</v>
      </c>
      <c r="L28" s="230"/>
      <c r="M28" s="230"/>
      <c r="N28" s="231"/>
      <c r="O28" s="235"/>
      <c r="P28" s="236"/>
    </row>
    <row r="29" spans="1:16" ht="12.75">
      <c r="A29" s="237"/>
      <c r="B29" s="238"/>
      <c r="C29" s="206"/>
      <c r="D29" s="206"/>
      <c r="E29" s="229" t="s">
        <v>303</v>
      </c>
      <c r="F29" s="230">
        <v>2700</v>
      </c>
      <c r="G29" s="230">
        <f t="shared" si="0"/>
        <v>20880</v>
      </c>
      <c r="H29" s="230"/>
      <c r="I29" s="230"/>
      <c r="J29" s="230">
        <v>18980</v>
      </c>
      <c r="K29" s="230">
        <v>1900</v>
      </c>
      <c r="L29" s="230"/>
      <c r="M29" s="230"/>
      <c r="N29" s="231"/>
      <c r="O29" s="235"/>
      <c r="P29" s="236"/>
    </row>
    <row r="30" spans="1:16" ht="12.75">
      <c r="A30" s="237"/>
      <c r="B30" s="238"/>
      <c r="C30" s="206"/>
      <c r="D30" s="206"/>
      <c r="E30" s="229" t="s">
        <v>374</v>
      </c>
      <c r="F30" s="230">
        <v>70415</v>
      </c>
      <c r="G30" s="230">
        <f t="shared" si="0"/>
        <v>17077</v>
      </c>
      <c r="H30" s="230"/>
      <c r="I30" s="230"/>
      <c r="J30" s="230">
        <v>15177</v>
      </c>
      <c r="K30" s="230">
        <v>1900</v>
      </c>
      <c r="L30" s="230"/>
      <c r="M30" s="230"/>
      <c r="N30" s="231"/>
      <c r="O30" s="235"/>
      <c r="P30" s="236"/>
    </row>
    <row r="31" spans="1:16" ht="12.75">
      <c r="A31" s="1293" t="s">
        <v>1219</v>
      </c>
      <c r="B31" s="1294"/>
      <c r="C31" s="240" t="s">
        <v>443</v>
      </c>
      <c r="D31" s="241"/>
      <c r="E31" s="242" t="s">
        <v>902</v>
      </c>
      <c r="F31" s="230">
        <v>170765</v>
      </c>
      <c r="G31" s="230">
        <f t="shared" si="0"/>
        <v>248455</v>
      </c>
      <c r="H31" s="230"/>
      <c r="I31" s="230"/>
      <c r="J31" s="230"/>
      <c r="K31" s="230"/>
      <c r="L31" s="230"/>
      <c r="M31" s="230"/>
      <c r="N31" s="231">
        <v>237455</v>
      </c>
      <c r="O31" s="235"/>
      <c r="P31" s="236">
        <v>11000</v>
      </c>
    </row>
    <row r="32" spans="1:16" ht="12.75">
      <c r="A32" s="237"/>
      <c r="B32" s="238"/>
      <c r="C32" s="240"/>
      <c r="D32" s="241"/>
      <c r="E32" s="229" t="s">
        <v>303</v>
      </c>
      <c r="F32" s="230">
        <v>170765</v>
      </c>
      <c r="G32" s="230">
        <f t="shared" si="0"/>
        <v>235937</v>
      </c>
      <c r="H32" s="230"/>
      <c r="I32" s="230"/>
      <c r="J32" s="230"/>
      <c r="K32" s="230"/>
      <c r="L32" s="230"/>
      <c r="M32" s="230"/>
      <c r="N32" s="231">
        <v>224937</v>
      </c>
      <c r="O32" s="235"/>
      <c r="P32" s="236">
        <v>11000</v>
      </c>
    </row>
    <row r="33" spans="1:16" ht="12.75">
      <c r="A33" s="237"/>
      <c r="B33" s="238"/>
      <c r="C33" s="240"/>
      <c r="D33" s="241"/>
      <c r="E33" s="229" t="s">
        <v>374</v>
      </c>
      <c r="F33" s="230">
        <v>170917</v>
      </c>
      <c r="G33" s="230">
        <f t="shared" si="0"/>
        <v>224195</v>
      </c>
      <c r="H33" s="230"/>
      <c r="I33" s="230"/>
      <c r="J33" s="230"/>
      <c r="K33" s="230"/>
      <c r="L33" s="230"/>
      <c r="M33" s="230"/>
      <c r="N33" s="231">
        <v>224195</v>
      </c>
      <c r="O33" s="235"/>
      <c r="P33" s="236"/>
    </row>
    <row r="34" spans="1:16" ht="12.75">
      <c r="A34" s="1293" t="s">
        <v>1219</v>
      </c>
      <c r="B34" s="1294"/>
      <c r="C34" s="1295" t="s">
        <v>444</v>
      </c>
      <c r="D34" s="1309"/>
      <c r="E34" s="229" t="s">
        <v>902</v>
      </c>
      <c r="F34" s="230"/>
      <c r="G34" s="230">
        <f t="shared" si="0"/>
        <v>35000</v>
      </c>
      <c r="H34" s="230"/>
      <c r="I34" s="230"/>
      <c r="J34" s="230"/>
      <c r="K34" s="230"/>
      <c r="L34" s="230"/>
      <c r="M34" s="230"/>
      <c r="N34" s="231">
        <v>5000</v>
      </c>
      <c r="O34" s="235"/>
      <c r="P34" s="236">
        <v>30000</v>
      </c>
    </row>
    <row r="35" spans="1:16" ht="12.75">
      <c r="A35" s="237"/>
      <c r="B35" s="238"/>
      <c r="C35" s="246"/>
      <c r="D35" s="246"/>
      <c r="E35" s="229" t="s">
        <v>303</v>
      </c>
      <c r="F35" s="230"/>
      <c r="G35" s="230">
        <f t="shared" si="0"/>
        <v>35000</v>
      </c>
      <c r="H35" s="230"/>
      <c r="I35" s="230"/>
      <c r="J35" s="230"/>
      <c r="K35" s="230"/>
      <c r="L35" s="230"/>
      <c r="M35" s="230"/>
      <c r="N35" s="231">
        <v>5000</v>
      </c>
      <c r="O35" s="235"/>
      <c r="P35" s="236">
        <v>30000</v>
      </c>
    </row>
    <row r="36" spans="1:16" ht="12.75">
      <c r="A36" s="237"/>
      <c r="B36" s="238"/>
      <c r="C36" s="246"/>
      <c r="D36" s="246"/>
      <c r="E36" s="229" t="s">
        <v>374</v>
      </c>
      <c r="F36" s="230"/>
      <c r="G36" s="230">
        <f t="shared" si="0"/>
        <v>2401</v>
      </c>
      <c r="H36" s="230"/>
      <c r="I36" s="230"/>
      <c r="J36" s="230"/>
      <c r="K36" s="230"/>
      <c r="L36" s="230"/>
      <c r="M36" s="230"/>
      <c r="N36" s="231">
        <v>2401</v>
      </c>
      <c r="O36" s="235"/>
      <c r="P36" s="236"/>
    </row>
    <row r="37" spans="1:16" ht="12.75">
      <c r="A37" s="1293" t="s">
        <v>1219</v>
      </c>
      <c r="B37" s="1294"/>
      <c r="C37" s="206" t="s">
        <v>1220</v>
      </c>
      <c r="D37" s="206"/>
      <c r="E37" s="229" t="s">
        <v>902</v>
      </c>
      <c r="F37" s="230">
        <v>23200</v>
      </c>
      <c r="G37" s="230">
        <f t="shared" si="0"/>
        <v>34200</v>
      </c>
      <c r="H37" s="230"/>
      <c r="I37" s="230"/>
      <c r="J37" s="230">
        <v>23200</v>
      </c>
      <c r="K37" s="230"/>
      <c r="L37" s="230"/>
      <c r="M37" s="230">
        <v>11000</v>
      </c>
      <c r="N37" s="231"/>
      <c r="O37" s="235"/>
      <c r="P37" s="236"/>
    </row>
    <row r="38" spans="1:16" ht="12.75">
      <c r="A38" s="237"/>
      <c r="B38" s="238"/>
      <c r="C38" s="206"/>
      <c r="D38" s="206"/>
      <c r="E38" s="229" t="s">
        <v>303</v>
      </c>
      <c r="F38" s="230"/>
      <c r="G38" s="230">
        <f t="shared" si="0"/>
        <v>34200</v>
      </c>
      <c r="H38" s="230"/>
      <c r="I38" s="230"/>
      <c r="J38" s="230">
        <v>23200</v>
      </c>
      <c r="K38" s="230"/>
      <c r="L38" s="230"/>
      <c r="M38" s="230">
        <v>11000</v>
      </c>
      <c r="N38" s="231"/>
      <c r="O38" s="235"/>
      <c r="P38" s="236"/>
    </row>
    <row r="39" spans="1:16" ht="12.75">
      <c r="A39" s="237"/>
      <c r="B39" s="238"/>
      <c r="C39" s="206"/>
      <c r="D39" s="206"/>
      <c r="E39" s="229" t="s">
        <v>374</v>
      </c>
      <c r="F39" s="230"/>
      <c r="G39" s="230">
        <f t="shared" si="0"/>
        <v>33431</v>
      </c>
      <c r="H39" s="230"/>
      <c r="I39" s="230"/>
      <c r="J39" s="230">
        <v>26741</v>
      </c>
      <c r="K39" s="230"/>
      <c r="L39" s="230"/>
      <c r="M39" s="230">
        <v>6475</v>
      </c>
      <c r="N39" s="231">
        <v>215</v>
      </c>
      <c r="O39" s="235"/>
      <c r="P39" s="236"/>
    </row>
    <row r="40" spans="1:16" ht="12.75">
      <c r="A40" s="1293" t="s">
        <v>1221</v>
      </c>
      <c r="B40" s="1294"/>
      <c r="C40" s="206" t="s">
        <v>0</v>
      </c>
      <c r="D40" s="206"/>
      <c r="E40" s="229" t="s">
        <v>902</v>
      </c>
      <c r="F40" s="230">
        <v>143741</v>
      </c>
      <c r="G40" s="230">
        <f t="shared" si="0"/>
        <v>488868</v>
      </c>
      <c r="H40" s="230">
        <v>298003</v>
      </c>
      <c r="I40" s="230">
        <v>95015</v>
      </c>
      <c r="J40" s="230">
        <v>82100</v>
      </c>
      <c r="K40" s="230">
        <v>250</v>
      </c>
      <c r="L40" s="230"/>
      <c r="M40" s="230">
        <v>3500</v>
      </c>
      <c r="N40" s="231">
        <v>10000</v>
      </c>
      <c r="O40" s="235"/>
      <c r="P40" s="236"/>
    </row>
    <row r="41" spans="1:16" ht="12.75">
      <c r="A41" s="237"/>
      <c r="B41" s="238"/>
      <c r="C41" s="206"/>
      <c r="D41" s="206"/>
      <c r="E41" s="229" t="s">
        <v>303</v>
      </c>
      <c r="F41" s="230">
        <v>192398</v>
      </c>
      <c r="G41" s="230">
        <f t="shared" si="0"/>
        <v>581446</v>
      </c>
      <c r="H41" s="230">
        <v>334326</v>
      </c>
      <c r="I41" s="230">
        <v>107488</v>
      </c>
      <c r="J41" s="230">
        <v>100102</v>
      </c>
      <c r="K41" s="230">
        <v>6710</v>
      </c>
      <c r="L41" s="230"/>
      <c r="M41" s="230">
        <v>3500</v>
      </c>
      <c r="N41" s="231">
        <v>27351</v>
      </c>
      <c r="O41" s="235"/>
      <c r="P41" s="236">
        <v>1969</v>
      </c>
    </row>
    <row r="42" spans="1:16" ht="12.75">
      <c r="A42" s="237"/>
      <c r="B42" s="238"/>
      <c r="C42" s="206"/>
      <c r="D42" s="206"/>
      <c r="E42" s="229" t="s">
        <v>374</v>
      </c>
      <c r="F42" s="230">
        <v>270420</v>
      </c>
      <c r="G42" s="230">
        <f t="shared" si="0"/>
        <v>583586</v>
      </c>
      <c r="H42" s="230">
        <v>334236</v>
      </c>
      <c r="I42" s="230">
        <v>107484</v>
      </c>
      <c r="J42" s="230">
        <v>101639</v>
      </c>
      <c r="K42" s="230">
        <v>8961</v>
      </c>
      <c r="L42" s="230">
        <v>86</v>
      </c>
      <c r="M42" s="230">
        <v>3754</v>
      </c>
      <c r="N42" s="231">
        <v>27426</v>
      </c>
      <c r="O42" s="235"/>
      <c r="P42" s="236"/>
    </row>
    <row r="43" spans="1:16" ht="12.75">
      <c r="A43" s="1293"/>
      <c r="B43" s="1294"/>
      <c r="C43" s="206" t="s">
        <v>445</v>
      </c>
      <c r="D43" s="206"/>
      <c r="E43" s="229" t="s">
        <v>902</v>
      </c>
      <c r="F43" s="230"/>
      <c r="G43" s="230">
        <f t="shared" si="0"/>
        <v>2500</v>
      </c>
      <c r="H43" s="230"/>
      <c r="I43" s="230"/>
      <c r="J43" s="230">
        <v>2500</v>
      </c>
      <c r="K43" s="230"/>
      <c r="L43" s="230"/>
      <c r="M43" s="230"/>
      <c r="N43" s="231"/>
      <c r="O43" s="235"/>
      <c r="P43" s="236"/>
    </row>
    <row r="44" spans="1:16" ht="12.75">
      <c r="A44" s="237"/>
      <c r="B44" s="238"/>
      <c r="C44" s="206"/>
      <c r="D44" s="206"/>
      <c r="E44" s="229" t="s">
        <v>303</v>
      </c>
      <c r="F44" s="230"/>
      <c r="G44" s="230">
        <f t="shared" si="0"/>
        <v>2500</v>
      </c>
      <c r="H44" s="230"/>
      <c r="I44" s="230"/>
      <c r="J44" s="230">
        <v>2500</v>
      </c>
      <c r="K44" s="230"/>
      <c r="L44" s="230"/>
      <c r="M44" s="230"/>
      <c r="N44" s="231"/>
      <c r="O44" s="235"/>
      <c r="P44" s="236"/>
    </row>
    <row r="45" spans="1:16" ht="12.75">
      <c r="A45" s="237"/>
      <c r="B45" s="238"/>
      <c r="C45" s="206"/>
      <c r="D45" s="206"/>
      <c r="E45" s="229" t="s">
        <v>374</v>
      </c>
      <c r="F45" s="230"/>
      <c r="G45" s="230">
        <f t="shared" si="0"/>
        <v>1067</v>
      </c>
      <c r="H45" s="230">
        <v>1067</v>
      </c>
      <c r="I45" s="230"/>
      <c r="J45" s="230"/>
      <c r="K45" s="230"/>
      <c r="L45" s="230"/>
      <c r="M45" s="230"/>
      <c r="N45" s="231"/>
      <c r="O45" s="235"/>
      <c r="P45" s="236"/>
    </row>
    <row r="46" spans="1:16" ht="11.25" customHeight="1">
      <c r="A46" s="1293"/>
      <c r="B46" s="1294"/>
      <c r="C46" s="206" t="s">
        <v>446</v>
      </c>
      <c r="D46" s="206"/>
      <c r="E46" s="229" t="s">
        <v>902</v>
      </c>
      <c r="F46" s="230"/>
      <c r="G46" s="230">
        <f t="shared" si="0"/>
        <v>18000</v>
      </c>
      <c r="H46" s="230"/>
      <c r="I46" s="230"/>
      <c r="J46" s="230"/>
      <c r="K46" s="230">
        <v>15000</v>
      </c>
      <c r="L46" s="230"/>
      <c r="M46" s="230"/>
      <c r="N46" s="231"/>
      <c r="O46" s="235">
        <v>3000</v>
      </c>
      <c r="P46" s="236"/>
    </row>
    <row r="47" spans="1:16" ht="11.25" customHeight="1">
      <c r="A47" s="237"/>
      <c r="B47" s="238"/>
      <c r="C47" s="206"/>
      <c r="D47" s="206"/>
      <c r="E47" s="229" t="s">
        <v>303</v>
      </c>
      <c r="F47" s="230"/>
      <c r="G47" s="230">
        <f t="shared" si="0"/>
        <v>18000</v>
      </c>
      <c r="H47" s="230"/>
      <c r="I47" s="230"/>
      <c r="J47" s="230"/>
      <c r="K47" s="230">
        <v>500</v>
      </c>
      <c r="L47" s="230"/>
      <c r="M47" s="230"/>
      <c r="N47" s="231"/>
      <c r="O47" s="235">
        <v>7500</v>
      </c>
      <c r="P47" s="236">
        <v>10000</v>
      </c>
    </row>
    <row r="48" spans="1:16" ht="11.25" customHeight="1">
      <c r="A48" s="237"/>
      <c r="B48" s="238"/>
      <c r="C48" s="206"/>
      <c r="D48" s="206"/>
      <c r="E48" s="229" t="s">
        <v>374</v>
      </c>
      <c r="F48" s="230"/>
      <c r="G48" s="230">
        <f t="shared" si="0"/>
        <v>5900</v>
      </c>
      <c r="H48" s="230"/>
      <c r="I48" s="230"/>
      <c r="J48" s="230"/>
      <c r="K48" s="230">
        <v>200</v>
      </c>
      <c r="L48" s="230"/>
      <c r="M48" s="230"/>
      <c r="N48" s="231"/>
      <c r="O48" s="235">
        <v>5700</v>
      </c>
      <c r="P48" s="236"/>
    </row>
    <row r="49" spans="1:16" ht="11.25" customHeight="1">
      <c r="A49" s="1293" t="s">
        <v>1</v>
      </c>
      <c r="B49" s="1294"/>
      <c r="C49" s="1295" t="s">
        <v>2</v>
      </c>
      <c r="D49" s="1313"/>
      <c r="E49" s="229" t="s">
        <v>902</v>
      </c>
      <c r="F49" s="230"/>
      <c r="G49" s="230"/>
      <c r="H49" s="230"/>
      <c r="I49" s="230"/>
      <c r="J49" s="230"/>
      <c r="K49" s="230"/>
      <c r="L49" s="230"/>
      <c r="M49" s="230"/>
      <c r="N49" s="231"/>
      <c r="O49" s="235"/>
      <c r="P49" s="236"/>
    </row>
    <row r="50" spans="1:16" ht="11.25" customHeight="1">
      <c r="A50" s="266"/>
      <c r="B50" s="270"/>
      <c r="C50" s="271"/>
      <c r="D50" s="268"/>
      <c r="E50" s="229" t="s">
        <v>303</v>
      </c>
      <c r="F50" s="269">
        <v>3570</v>
      </c>
      <c r="G50" s="272">
        <f>SUM(H50:P50)</f>
        <v>3570</v>
      </c>
      <c r="H50" s="272">
        <v>1800</v>
      </c>
      <c r="I50" s="272">
        <v>475</v>
      </c>
      <c r="J50" s="272">
        <v>1289</v>
      </c>
      <c r="K50" s="272">
        <v>6</v>
      </c>
      <c r="L50" s="272"/>
      <c r="M50" s="272"/>
      <c r="N50" s="273"/>
      <c r="O50" s="269"/>
      <c r="P50" s="263"/>
    </row>
    <row r="51" spans="1:16" ht="11.25" customHeight="1">
      <c r="A51" s="266"/>
      <c r="B51" s="270"/>
      <c r="C51" s="271"/>
      <c r="D51" s="268"/>
      <c r="E51" s="229" t="s">
        <v>374</v>
      </c>
      <c r="F51" s="269">
        <v>3570</v>
      </c>
      <c r="G51" s="272">
        <f>SUM(H51:P51)</f>
        <v>3607</v>
      </c>
      <c r="H51" s="272">
        <v>1800</v>
      </c>
      <c r="I51" s="272">
        <v>482</v>
      </c>
      <c r="J51" s="272">
        <v>1319</v>
      </c>
      <c r="K51" s="272">
        <v>6</v>
      </c>
      <c r="L51" s="272"/>
      <c r="M51" s="272"/>
      <c r="N51" s="273"/>
      <c r="O51" s="269"/>
      <c r="P51" s="263"/>
    </row>
    <row r="52" spans="1:16" ht="11.25" customHeight="1">
      <c r="A52" s="1293" t="s">
        <v>250</v>
      </c>
      <c r="B52" s="1294"/>
      <c r="C52" s="1295" t="s">
        <v>251</v>
      </c>
      <c r="D52" s="1296"/>
      <c r="E52" s="229" t="s">
        <v>902</v>
      </c>
      <c r="F52" s="235"/>
      <c r="G52" s="248"/>
      <c r="H52" s="248"/>
      <c r="I52" s="248"/>
      <c r="J52" s="248"/>
      <c r="K52" s="248"/>
      <c r="L52" s="248"/>
      <c r="M52" s="248"/>
      <c r="N52" s="249"/>
      <c r="O52" s="235"/>
      <c r="P52" s="236"/>
    </row>
    <row r="53" spans="1:16" ht="11.25" customHeight="1">
      <c r="A53" s="614"/>
      <c r="B53" s="615"/>
      <c r="C53" s="617"/>
      <c r="D53" s="261"/>
      <c r="E53" s="262" t="s">
        <v>303</v>
      </c>
      <c r="F53" s="430"/>
      <c r="G53" s="431"/>
      <c r="H53" s="431"/>
      <c r="I53" s="431"/>
      <c r="J53" s="431"/>
      <c r="K53" s="431"/>
      <c r="L53" s="431"/>
      <c r="M53" s="431"/>
      <c r="N53" s="432"/>
      <c r="O53" s="430"/>
      <c r="P53" s="616"/>
    </row>
    <row r="54" spans="1:16" ht="11.25" customHeight="1" thickBot="1">
      <c r="A54" s="250"/>
      <c r="B54" s="397"/>
      <c r="C54" s="618"/>
      <c r="D54" s="251"/>
      <c r="E54" s="252" t="s">
        <v>374</v>
      </c>
      <c r="F54" s="254"/>
      <c r="G54" s="253">
        <f>SUM(H54:P54)</f>
        <v>631</v>
      </c>
      <c r="H54" s="253"/>
      <c r="I54" s="253"/>
      <c r="J54" s="253">
        <v>631</v>
      </c>
      <c r="K54" s="253"/>
      <c r="L54" s="253"/>
      <c r="M54" s="253"/>
      <c r="N54" s="255"/>
      <c r="O54" s="254"/>
      <c r="P54" s="256"/>
    </row>
    <row r="55" spans="1:16" ht="11.25" customHeight="1" thickTop="1">
      <c r="A55" s="1299" t="s">
        <v>1189</v>
      </c>
      <c r="B55" s="1300"/>
      <c r="C55" s="1300"/>
      <c r="D55" s="1300"/>
      <c r="E55" s="1288"/>
      <c r="F55" s="197" t="s">
        <v>1190</v>
      </c>
      <c r="G55" s="198" t="s">
        <v>1191</v>
      </c>
      <c r="H55" s="199" t="s">
        <v>1192</v>
      </c>
      <c r="I55" s="199"/>
      <c r="J55" s="199"/>
      <c r="K55" s="200"/>
      <c r="L55" s="200"/>
      <c r="M55" s="199" t="s">
        <v>1193</v>
      </c>
      <c r="N55" s="201"/>
      <c r="O55" s="197" t="s">
        <v>1194</v>
      </c>
      <c r="P55" s="202" t="s">
        <v>883</v>
      </c>
    </row>
    <row r="56" spans="1:16" ht="11.25" customHeight="1">
      <c r="A56" s="1289"/>
      <c r="B56" s="1301"/>
      <c r="C56" s="1301"/>
      <c r="D56" s="1301"/>
      <c r="E56" s="1286"/>
      <c r="F56" s="203"/>
      <c r="G56" s="204"/>
      <c r="H56" s="205"/>
      <c r="I56" s="205"/>
      <c r="J56" s="205"/>
      <c r="K56" s="206"/>
      <c r="L56" s="207"/>
      <c r="M56" s="208" t="s">
        <v>1195</v>
      </c>
      <c r="N56" s="205"/>
      <c r="O56" s="209" t="s">
        <v>1196</v>
      </c>
      <c r="P56" s="210"/>
    </row>
    <row r="57" spans="1:16" ht="11.25" customHeight="1">
      <c r="A57" s="1289"/>
      <c r="B57" s="1301"/>
      <c r="C57" s="1301"/>
      <c r="D57" s="1301"/>
      <c r="E57" s="1286"/>
      <c r="F57" s="203"/>
      <c r="G57" s="204"/>
      <c r="H57" s="211" t="s">
        <v>1197</v>
      </c>
      <c r="I57" s="211" t="s">
        <v>1198</v>
      </c>
      <c r="J57" s="211" t="s">
        <v>1199</v>
      </c>
      <c r="K57" s="211" t="s">
        <v>1200</v>
      </c>
      <c r="L57" s="211" t="s">
        <v>1201</v>
      </c>
      <c r="M57" s="211" t="s">
        <v>989</v>
      </c>
      <c r="N57" s="212" t="s">
        <v>879</v>
      </c>
      <c r="O57" s="213"/>
      <c r="P57" s="210"/>
    </row>
    <row r="58" spans="1:16" ht="11.25" customHeight="1" thickBot="1">
      <c r="A58" s="1302"/>
      <c r="B58" s="1303"/>
      <c r="C58" s="1303"/>
      <c r="D58" s="1303"/>
      <c r="E58" s="1304"/>
      <c r="F58" s="214"/>
      <c r="G58" s="215"/>
      <c r="H58" s="216" t="s">
        <v>1202</v>
      </c>
      <c r="I58" s="216" t="s">
        <v>1203</v>
      </c>
      <c r="J58" s="216" t="s">
        <v>1204</v>
      </c>
      <c r="K58" s="216" t="s">
        <v>1205</v>
      </c>
      <c r="L58" s="216" t="s">
        <v>1206</v>
      </c>
      <c r="M58" s="217"/>
      <c r="N58" s="218"/>
      <c r="O58" s="219"/>
      <c r="P58" s="220"/>
    </row>
    <row r="59" spans="1:16" ht="13.5" thickTop="1">
      <c r="A59" s="1293" t="s">
        <v>3</v>
      </c>
      <c r="B59" s="1294"/>
      <c r="C59" s="206" t="s">
        <v>4</v>
      </c>
      <c r="D59" s="206"/>
      <c r="E59" s="229" t="s">
        <v>902</v>
      </c>
      <c r="F59" s="230">
        <v>23000</v>
      </c>
      <c r="G59" s="230">
        <f aca="true" t="shared" si="1" ref="G59:G79">SUM(H59:P59)</f>
        <v>59059</v>
      </c>
      <c r="H59" s="230">
        <v>38400</v>
      </c>
      <c r="I59" s="230">
        <v>14443</v>
      </c>
      <c r="J59" s="230">
        <v>6216</v>
      </c>
      <c r="K59" s="230"/>
      <c r="L59" s="230"/>
      <c r="M59" s="230"/>
      <c r="N59" s="231"/>
      <c r="O59" s="235"/>
      <c r="P59" s="236"/>
    </row>
    <row r="60" spans="1:16" ht="12.75">
      <c r="A60" s="237"/>
      <c r="B60" s="238"/>
      <c r="C60" s="206"/>
      <c r="D60" s="206"/>
      <c r="E60" s="229" t="s">
        <v>303</v>
      </c>
      <c r="F60" s="230">
        <v>23000</v>
      </c>
      <c r="G60" s="230">
        <f t="shared" si="1"/>
        <v>62972</v>
      </c>
      <c r="H60" s="230">
        <v>40900</v>
      </c>
      <c r="I60" s="230">
        <v>15728</v>
      </c>
      <c r="J60" s="230">
        <v>6344</v>
      </c>
      <c r="K60" s="230"/>
      <c r="L60" s="230"/>
      <c r="M60" s="230"/>
      <c r="N60" s="231"/>
      <c r="O60" s="235"/>
      <c r="P60" s="236"/>
    </row>
    <row r="61" spans="1:16" ht="12.75">
      <c r="A61" s="237"/>
      <c r="B61" s="238"/>
      <c r="C61" s="206"/>
      <c r="D61" s="206"/>
      <c r="E61" s="229" t="s">
        <v>374</v>
      </c>
      <c r="F61" s="230">
        <v>15748</v>
      </c>
      <c r="G61" s="230">
        <f t="shared" si="1"/>
        <v>54438</v>
      </c>
      <c r="H61" s="230">
        <v>36458</v>
      </c>
      <c r="I61" s="230">
        <v>13391</v>
      </c>
      <c r="J61" s="230">
        <v>4589</v>
      </c>
      <c r="K61" s="230"/>
      <c r="L61" s="230"/>
      <c r="M61" s="230"/>
      <c r="N61" s="231"/>
      <c r="O61" s="235"/>
      <c r="P61" s="236"/>
    </row>
    <row r="62" spans="1:16" ht="12.75">
      <c r="A62" s="1293" t="s">
        <v>5</v>
      </c>
      <c r="B62" s="1294"/>
      <c r="C62" s="206" t="s">
        <v>6</v>
      </c>
      <c r="D62" s="206"/>
      <c r="E62" s="229" t="s">
        <v>902</v>
      </c>
      <c r="F62" s="230"/>
      <c r="G62" s="230">
        <f t="shared" si="1"/>
        <v>160</v>
      </c>
      <c r="H62" s="230"/>
      <c r="I62" s="230"/>
      <c r="J62" s="230">
        <v>160</v>
      </c>
      <c r="K62" s="230"/>
      <c r="L62" s="230"/>
      <c r="M62" s="230"/>
      <c r="N62" s="231"/>
      <c r="O62" s="235"/>
      <c r="P62" s="236"/>
    </row>
    <row r="63" spans="1:16" ht="12.75">
      <c r="A63" s="237"/>
      <c r="B63" s="238"/>
      <c r="C63" s="206"/>
      <c r="D63" s="206"/>
      <c r="E63" s="229" t="s">
        <v>303</v>
      </c>
      <c r="F63" s="230"/>
      <c r="G63" s="230">
        <f t="shared" si="1"/>
        <v>160</v>
      </c>
      <c r="H63" s="230"/>
      <c r="I63" s="230"/>
      <c r="J63" s="230">
        <v>160</v>
      </c>
      <c r="K63" s="230"/>
      <c r="L63" s="230"/>
      <c r="M63" s="230"/>
      <c r="N63" s="231"/>
      <c r="O63" s="235"/>
      <c r="P63" s="236"/>
    </row>
    <row r="64" spans="1:16" ht="12.75">
      <c r="A64" s="237"/>
      <c r="B64" s="238"/>
      <c r="C64" s="206"/>
      <c r="D64" s="206"/>
      <c r="E64" s="229" t="s">
        <v>374</v>
      </c>
      <c r="F64" s="230"/>
      <c r="G64" s="230">
        <f t="shared" si="1"/>
        <v>190</v>
      </c>
      <c r="H64" s="230"/>
      <c r="I64" s="230">
        <v>2</v>
      </c>
      <c r="J64" s="230">
        <v>188</v>
      </c>
      <c r="K64" s="230"/>
      <c r="L64" s="230"/>
      <c r="M64" s="230"/>
      <c r="N64" s="231"/>
      <c r="O64" s="235"/>
      <c r="P64" s="236"/>
    </row>
    <row r="65" spans="1:16" ht="12.75">
      <c r="A65" s="1293" t="s">
        <v>7</v>
      </c>
      <c r="B65" s="1294"/>
      <c r="C65" s="206" t="s">
        <v>8</v>
      </c>
      <c r="D65" s="206"/>
      <c r="E65" s="229" t="s">
        <v>902</v>
      </c>
      <c r="F65" s="230"/>
      <c r="G65" s="230">
        <f t="shared" si="1"/>
        <v>10170</v>
      </c>
      <c r="H65" s="230"/>
      <c r="I65" s="230"/>
      <c r="J65" s="230">
        <v>4545</v>
      </c>
      <c r="K65" s="230"/>
      <c r="L65" s="230"/>
      <c r="M65" s="230"/>
      <c r="N65" s="231"/>
      <c r="O65" s="235"/>
      <c r="P65" s="236">
        <v>5625</v>
      </c>
    </row>
    <row r="66" spans="1:16" ht="12.75">
      <c r="A66" s="237"/>
      <c r="B66" s="238"/>
      <c r="C66" s="206"/>
      <c r="D66" s="206"/>
      <c r="E66" s="229" t="s">
        <v>303</v>
      </c>
      <c r="F66" s="230"/>
      <c r="G66" s="230">
        <f t="shared" si="1"/>
        <v>8270</v>
      </c>
      <c r="H66" s="230"/>
      <c r="I66" s="230"/>
      <c r="J66" s="230">
        <v>2645</v>
      </c>
      <c r="K66" s="230"/>
      <c r="L66" s="230"/>
      <c r="M66" s="230"/>
      <c r="N66" s="231"/>
      <c r="O66" s="235"/>
      <c r="P66" s="236">
        <v>5625</v>
      </c>
    </row>
    <row r="67" spans="1:16" ht="12.75">
      <c r="A67" s="237"/>
      <c r="B67" s="238"/>
      <c r="C67" s="206"/>
      <c r="D67" s="206"/>
      <c r="E67" s="229" t="s">
        <v>374</v>
      </c>
      <c r="F67" s="230"/>
      <c r="G67" s="230">
        <f t="shared" si="1"/>
        <v>1961</v>
      </c>
      <c r="H67" s="230"/>
      <c r="I67" s="230"/>
      <c r="J67" s="230">
        <v>1961</v>
      </c>
      <c r="K67" s="230"/>
      <c r="L67" s="230"/>
      <c r="M67" s="230"/>
      <c r="N67" s="231"/>
      <c r="O67" s="235"/>
      <c r="P67" s="236"/>
    </row>
    <row r="68" spans="1:16" ht="12.75">
      <c r="A68" s="1293" t="s">
        <v>9</v>
      </c>
      <c r="B68" s="1294"/>
      <c r="C68" s="247" t="s">
        <v>10</v>
      </c>
      <c r="D68" s="247"/>
      <c r="E68" s="229" t="s">
        <v>902</v>
      </c>
      <c r="F68" s="248">
        <v>21175</v>
      </c>
      <c r="G68" s="230">
        <f t="shared" si="1"/>
        <v>35585</v>
      </c>
      <c r="H68" s="248"/>
      <c r="I68" s="248"/>
      <c r="J68" s="248">
        <v>9100</v>
      </c>
      <c r="K68" s="248">
        <v>2860</v>
      </c>
      <c r="L68" s="248"/>
      <c r="M68" s="248"/>
      <c r="N68" s="249">
        <v>13625</v>
      </c>
      <c r="O68" s="235"/>
      <c r="P68" s="236">
        <v>10000</v>
      </c>
    </row>
    <row r="69" spans="1:16" ht="12.75">
      <c r="A69" s="237"/>
      <c r="B69" s="238"/>
      <c r="C69" s="206"/>
      <c r="D69" s="206"/>
      <c r="E69" s="229" t="s">
        <v>303</v>
      </c>
      <c r="F69" s="230">
        <v>18400</v>
      </c>
      <c r="G69" s="230">
        <f t="shared" si="1"/>
        <v>35385</v>
      </c>
      <c r="H69" s="230"/>
      <c r="I69" s="230"/>
      <c r="J69" s="230">
        <v>8277</v>
      </c>
      <c r="K69" s="230">
        <v>2660</v>
      </c>
      <c r="L69" s="230"/>
      <c r="M69" s="230"/>
      <c r="N69" s="231">
        <v>14448</v>
      </c>
      <c r="O69" s="235"/>
      <c r="P69" s="236">
        <v>10000</v>
      </c>
    </row>
    <row r="70" spans="1:16" ht="12.75">
      <c r="A70" s="237"/>
      <c r="B70" s="238"/>
      <c r="C70" s="206"/>
      <c r="D70" s="206"/>
      <c r="E70" s="229" t="s">
        <v>374</v>
      </c>
      <c r="F70" s="230">
        <v>10093</v>
      </c>
      <c r="G70" s="230">
        <f t="shared" si="1"/>
        <v>24173</v>
      </c>
      <c r="H70" s="230"/>
      <c r="I70" s="230"/>
      <c r="J70" s="230">
        <v>6679</v>
      </c>
      <c r="K70" s="230">
        <v>3046</v>
      </c>
      <c r="L70" s="230"/>
      <c r="M70" s="230"/>
      <c r="N70" s="231">
        <v>14448</v>
      </c>
      <c r="O70" s="235"/>
      <c r="P70" s="236"/>
    </row>
    <row r="71" spans="1:16" ht="12.75">
      <c r="A71" s="1293"/>
      <c r="B71" s="1294"/>
      <c r="C71" s="206" t="s">
        <v>447</v>
      </c>
      <c r="D71" s="206"/>
      <c r="E71" s="229" t="s">
        <v>902</v>
      </c>
      <c r="F71" s="230"/>
      <c r="G71" s="230">
        <f t="shared" si="1"/>
        <v>26875</v>
      </c>
      <c r="H71" s="230"/>
      <c r="I71" s="230"/>
      <c r="J71" s="230">
        <v>7875</v>
      </c>
      <c r="K71" s="230">
        <v>15000</v>
      </c>
      <c r="L71" s="230"/>
      <c r="M71" s="230"/>
      <c r="N71" s="231"/>
      <c r="O71" s="235"/>
      <c r="P71" s="236">
        <v>4000</v>
      </c>
    </row>
    <row r="72" spans="1:16" ht="12.75">
      <c r="A72" s="237"/>
      <c r="B72" s="238"/>
      <c r="C72" s="206"/>
      <c r="D72" s="206"/>
      <c r="E72" s="229" t="s">
        <v>303</v>
      </c>
      <c r="F72" s="230"/>
      <c r="G72" s="230">
        <f t="shared" si="1"/>
        <v>26275</v>
      </c>
      <c r="H72" s="230"/>
      <c r="I72" s="230"/>
      <c r="J72" s="230">
        <v>7275</v>
      </c>
      <c r="K72" s="230">
        <v>15000</v>
      </c>
      <c r="L72" s="230"/>
      <c r="M72" s="230"/>
      <c r="N72" s="231"/>
      <c r="O72" s="235"/>
      <c r="P72" s="236">
        <v>4000</v>
      </c>
    </row>
    <row r="73" spans="1:16" ht="12.75">
      <c r="A73" s="237"/>
      <c r="B73" s="238"/>
      <c r="C73" s="206"/>
      <c r="D73" s="206"/>
      <c r="E73" s="229" t="s">
        <v>374</v>
      </c>
      <c r="F73" s="230"/>
      <c r="G73" s="230">
        <f t="shared" si="1"/>
        <v>19455</v>
      </c>
      <c r="H73" s="230"/>
      <c r="I73" s="230">
        <v>5</v>
      </c>
      <c r="J73" s="230">
        <v>4450</v>
      </c>
      <c r="K73" s="230">
        <v>15000</v>
      </c>
      <c r="L73" s="230"/>
      <c r="M73" s="230"/>
      <c r="N73" s="231"/>
      <c r="O73" s="235"/>
      <c r="P73" s="236"/>
    </row>
    <row r="74" spans="1:16" ht="12.75">
      <c r="A74" s="1293"/>
      <c r="B74" s="1294"/>
      <c r="C74" s="247" t="s">
        <v>448</v>
      </c>
      <c r="D74" s="247"/>
      <c r="E74" s="229" t="s">
        <v>902</v>
      </c>
      <c r="F74" s="248"/>
      <c r="G74" s="230">
        <f t="shared" si="1"/>
        <v>7000</v>
      </c>
      <c r="H74" s="248"/>
      <c r="I74" s="248"/>
      <c r="J74" s="248">
        <v>1000</v>
      </c>
      <c r="K74" s="248"/>
      <c r="L74" s="248"/>
      <c r="M74" s="248"/>
      <c r="N74" s="249">
        <v>6000</v>
      </c>
      <c r="O74" s="235"/>
      <c r="P74" s="236"/>
    </row>
    <row r="75" spans="1:16" ht="12.75">
      <c r="A75" s="237"/>
      <c r="B75" s="238"/>
      <c r="C75" s="206"/>
      <c r="D75" s="206"/>
      <c r="E75" s="229" t="s">
        <v>303</v>
      </c>
      <c r="F75" s="230"/>
      <c r="G75" s="230">
        <f t="shared" si="1"/>
        <v>7000</v>
      </c>
      <c r="H75" s="230"/>
      <c r="I75" s="230"/>
      <c r="J75" s="230">
        <v>1000</v>
      </c>
      <c r="K75" s="230"/>
      <c r="L75" s="230"/>
      <c r="M75" s="230"/>
      <c r="N75" s="231">
        <v>6000</v>
      </c>
      <c r="O75" s="235"/>
      <c r="P75" s="236"/>
    </row>
    <row r="76" spans="1:16" ht="12.75">
      <c r="A76" s="237"/>
      <c r="B76" s="238"/>
      <c r="C76" s="206"/>
      <c r="D76" s="206"/>
      <c r="E76" s="229" t="s">
        <v>374</v>
      </c>
      <c r="F76" s="230">
        <v>2900</v>
      </c>
      <c r="G76" s="230">
        <f t="shared" si="1"/>
        <v>4160</v>
      </c>
      <c r="H76" s="230"/>
      <c r="I76" s="230"/>
      <c r="J76" s="230">
        <v>150</v>
      </c>
      <c r="K76" s="230">
        <v>300</v>
      </c>
      <c r="L76" s="230"/>
      <c r="M76" s="230"/>
      <c r="N76" s="231">
        <v>3710</v>
      </c>
      <c r="O76" s="235"/>
      <c r="P76" s="236"/>
    </row>
    <row r="77" spans="1:16" ht="12.75">
      <c r="A77" s="1293"/>
      <c r="B77" s="1294"/>
      <c r="C77" s="206" t="s">
        <v>449</v>
      </c>
      <c r="D77" s="206"/>
      <c r="E77" s="229" t="s">
        <v>902</v>
      </c>
      <c r="F77" s="230"/>
      <c r="G77" s="230">
        <f t="shared" si="1"/>
        <v>3100</v>
      </c>
      <c r="H77" s="230"/>
      <c r="I77" s="230"/>
      <c r="J77" s="230">
        <v>2200</v>
      </c>
      <c r="K77" s="230">
        <v>900</v>
      </c>
      <c r="L77" s="230"/>
      <c r="M77" s="230"/>
      <c r="N77" s="231"/>
      <c r="O77" s="235"/>
      <c r="P77" s="236"/>
    </row>
    <row r="78" spans="1:16" ht="12.75">
      <c r="A78" s="266"/>
      <c r="B78" s="267"/>
      <c r="C78" s="268"/>
      <c r="D78" s="268"/>
      <c r="E78" s="229" t="s">
        <v>303</v>
      </c>
      <c r="F78" s="272">
        <v>1300</v>
      </c>
      <c r="G78" s="272">
        <f t="shared" si="1"/>
        <v>8400</v>
      </c>
      <c r="H78" s="272"/>
      <c r="I78" s="272"/>
      <c r="J78" s="272">
        <v>2200</v>
      </c>
      <c r="K78" s="272">
        <v>4200</v>
      </c>
      <c r="L78" s="272"/>
      <c r="M78" s="272"/>
      <c r="N78" s="273">
        <v>2000</v>
      </c>
      <c r="O78" s="269"/>
      <c r="P78" s="263"/>
    </row>
    <row r="79" spans="1:16" ht="12.75">
      <c r="A79" s="266"/>
      <c r="B79" s="267"/>
      <c r="C79" s="268"/>
      <c r="D79" s="268"/>
      <c r="E79" s="229" t="s">
        <v>374</v>
      </c>
      <c r="F79" s="272">
        <v>1308</v>
      </c>
      <c r="G79" s="272">
        <f t="shared" si="1"/>
        <v>4664</v>
      </c>
      <c r="H79" s="272"/>
      <c r="I79" s="272"/>
      <c r="J79" s="272">
        <v>464</v>
      </c>
      <c r="K79" s="272">
        <v>3200</v>
      </c>
      <c r="L79" s="272"/>
      <c r="M79" s="272"/>
      <c r="N79" s="273">
        <v>1000</v>
      </c>
      <c r="O79" s="269"/>
      <c r="P79" s="263"/>
    </row>
    <row r="80" spans="1:16" ht="12" customHeight="1">
      <c r="A80" s="1293" t="s">
        <v>11</v>
      </c>
      <c r="B80" s="1294"/>
      <c r="C80" s="247" t="s">
        <v>12</v>
      </c>
      <c r="D80" s="247"/>
      <c r="E80" s="260" t="s">
        <v>902</v>
      </c>
      <c r="F80" s="248"/>
      <c r="G80" s="248">
        <f aca="true" t="shared" si="2" ref="G80:G86">SUM(H80:P80)</f>
        <v>21323</v>
      </c>
      <c r="H80" s="286"/>
      <c r="I80" s="286"/>
      <c r="J80" s="287">
        <v>1698</v>
      </c>
      <c r="K80" s="287"/>
      <c r="L80" s="288"/>
      <c r="M80" s="288"/>
      <c r="N80" s="249">
        <v>9750</v>
      </c>
      <c r="O80" s="235"/>
      <c r="P80" s="236">
        <v>9875</v>
      </c>
    </row>
    <row r="81" spans="1:16" ht="12" customHeight="1">
      <c r="A81" s="237"/>
      <c r="B81" s="238"/>
      <c r="C81" s="206"/>
      <c r="D81" s="206"/>
      <c r="E81" s="229" t="s">
        <v>303</v>
      </c>
      <c r="F81" s="230"/>
      <c r="G81" s="230">
        <f>SUM(H81:P81)</f>
        <v>24823</v>
      </c>
      <c r="H81" s="257"/>
      <c r="I81" s="257"/>
      <c r="J81" s="258">
        <v>1698</v>
      </c>
      <c r="K81" s="258"/>
      <c r="L81" s="259"/>
      <c r="M81" s="259"/>
      <c r="N81" s="231">
        <v>13250</v>
      </c>
      <c r="O81" s="235"/>
      <c r="P81" s="236">
        <v>9875</v>
      </c>
    </row>
    <row r="82" spans="1:16" ht="12" customHeight="1">
      <c r="A82" s="237"/>
      <c r="B82" s="238"/>
      <c r="C82" s="206"/>
      <c r="D82" s="206"/>
      <c r="E82" s="229" t="s">
        <v>374</v>
      </c>
      <c r="F82" s="230"/>
      <c r="G82" s="230">
        <f>SUM(H82:P82)</f>
        <v>8255</v>
      </c>
      <c r="H82" s="257"/>
      <c r="I82" s="257"/>
      <c r="J82" s="258">
        <v>1990</v>
      </c>
      <c r="K82" s="258"/>
      <c r="L82" s="259"/>
      <c r="M82" s="259"/>
      <c r="N82" s="231">
        <v>6265</v>
      </c>
      <c r="O82" s="235"/>
      <c r="P82" s="236"/>
    </row>
    <row r="83" spans="1:16" ht="12.75">
      <c r="A83" s="1293" t="s">
        <v>13</v>
      </c>
      <c r="B83" s="1294"/>
      <c r="C83" s="206" t="s">
        <v>14</v>
      </c>
      <c r="D83" s="206"/>
      <c r="E83" s="229" t="s">
        <v>902</v>
      </c>
      <c r="F83" s="230">
        <v>2195</v>
      </c>
      <c r="G83" s="230">
        <f t="shared" si="2"/>
        <v>4000</v>
      </c>
      <c r="H83" s="230"/>
      <c r="I83" s="230"/>
      <c r="J83" s="230">
        <v>4000</v>
      </c>
      <c r="K83" s="230"/>
      <c r="L83" s="230"/>
      <c r="M83" s="230"/>
      <c r="N83" s="231"/>
      <c r="O83" s="260"/>
      <c r="P83" s="236"/>
    </row>
    <row r="84" spans="1:16" ht="12.75">
      <c r="A84" s="237"/>
      <c r="B84" s="238"/>
      <c r="C84" s="206"/>
      <c r="D84" s="206"/>
      <c r="E84" s="229" t="s">
        <v>303</v>
      </c>
      <c r="F84" s="230">
        <v>2195</v>
      </c>
      <c r="G84" s="230">
        <f>SUM(H84:P84)</f>
        <v>4000</v>
      </c>
      <c r="H84" s="230"/>
      <c r="I84" s="230"/>
      <c r="J84" s="230">
        <v>4000</v>
      </c>
      <c r="K84" s="230"/>
      <c r="L84" s="230"/>
      <c r="M84" s="230"/>
      <c r="N84" s="231"/>
      <c r="O84" s="260"/>
      <c r="P84" s="236"/>
    </row>
    <row r="85" spans="1:16" ht="12.75">
      <c r="A85" s="237"/>
      <c r="B85" s="238"/>
      <c r="C85" s="206"/>
      <c r="D85" s="206"/>
      <c r="E85" s="229" t="s">
        <v>374</v>
      </c>
      <c r="F85" s="230">
        <v>2366</v>
      </c>
      <c r="G85" s="230">
        <f>SUM(H85:P85)</f>
        <v>6374</v>
      </c>
      <c r="H85" s="230"/>
      <c r="I85" s="230"/>
      <c r="J85" s="230">
        <v>6374</v>
      </c>
      <c r="K85" s="230"/>
      <c r="L85" s="230"/>
      <c r="M85" s="230"/>
      <c r="N85" s="231"/>
      <c r="O85" s="260"/>
      <c r="P85" s="236"/>
    </row>
    <row r="86" spans="1:16" ht="12.75">
      <c r="A86" s="1293" t="s">
        <v>221</v>
      </c>
      <c r="B86" s="1294"/>
      <c r="C86" s="206" t="s">
        <v>15</v>
      </c>
      <c r="D86" s="206"/>
      <c r="E86" s="229" t="s">
        <v>902</v>
      </c>
      <c r="F86" s="230"/>
      <c r="G86" s="230">
        <f t="shared" si="2"/>
        <v>50285</v>
      </c>
      <c r="H86" s="230"/>
      <c r="I86" s="230"/>
      <c r="J86" s="230">
        <v>41785</v>
      </c>
      <c r="K86" s="230"/>
      <c r="L86" s="230"/>
      <c r="M86" s="230"/>
      <c r="N86" s="231">
        <v>1500</v>
      </c>
      <c r="O86" s="260"/>
      <c r="P86" s="236">
        <v>7000</v>
      </c>
    </row>
    <row r="87" spans="1:16" ht="12.75">
      <c r="A87" s="237"/>
      <c r="B87" s="238"/>
      <c r="C87" s="206"/>
      <c r="D87" s="206"/>
      <c r="E87" s="229" t="s">
        <v>303</v>
      </c>
      <c r="F87" s="230"/>
      <c r="G87" s="230">
        <f>SUM(H87:P87)</f>
        <v>50285</v>
      </c>
      <c r="H87" s="230"/>
      <c r="I87" s="230"/>
      <c r="J87" s="230">
        <v>41785</v>
      </c>
      <c r="K87" s="230"/>
      <c r="L87" s="230"/>
      <c r="M87" s="230"/>
      <c r="N87" s="231">
        <v>1500</v>
      </c>
      <c r="O87" s="260"/>
      <c r="P87" s="236">
        <v>7000</v>
      </c>
    </row>
    <row r="88" spans="1:16" ht="12.75">
      <c r="A88" s="237"/>
      <c r="B88" s="238"/>
      <c r="C88" s="206"/>
      <c r="D88" s="206"/>
      <c r="E88" s="229" t="s">
        <v>374</v>
      </c>
      <c r="F88" s="230"/>
      <c r="G88" s="230">
        <f>SUM(H88:P88)</f>
        <v>45355</v>
      </c>
      <c r="H88" s="230"/>
      <c r="I88" s="230"/>
      <c r="J88" s="230">
        <v>45080</v>
      </c>
      <c r="K88" s="230"/>
      <c r="L88" s="230"/>
      <c r="M88" s="230"/>
      <c r="N88" s="231">
        <v>275</v>
      </c>
      <c r="O88" s="260"/>
      <c r="P88" s="236"/>
    </row>
    <row r="89" spans="1:16" ht="12.75">
      <c r="A89" s="1293" t="s">
        <v>1221</v>
      </c>
      <c r="B89" s="1294"/>
      <c r="C89" s="1295" t="s">
        <v>929</v>
      </c>
      <c r="D89" s="1313"/>
      <c r="E89" s="229" t="s">
        <v>902</v>
      </c>
      <c r="F89" s="230"/>
      <c r="G89" s="230"/>
      <c r="H89" s="230"/>
      <c r="I89" s="230"/>
      <c r="J89" s="230"/>
      <c r="K89" s="230"/>
      <c r="L89" s="230"/>
      <c r="M89" s="230"/>
      <c r="N89" s="231"/>
      <c r="O89" s="260"/>
      <c r="P89" s="236"/>
    </row>
    <row r="90" spans="1:16" ht="12.75">
      <c r="A90" s="237"/>
      <c r="B90" s="238"/>
      <c r="C90" s="206"/>
      <c r="D90" s="206"/>
      <c r="E90" s="229" t="s">
        <v>303</v>
      </c>
      <c r="F90" s="230">
        <v>714837</v>
      </c>
      <c r="G90" s="230"/>
      <c r="H90" s="230"/>
      <c r="I90" s="230"/>
      <c r="J90" s="230"/>
      <c r="K90" s="230"/>
      <c r="L90" s="230"/>
      <c r="M90" s="230"/>
      <c r="N90" s="231"/>
      <c r="O90" s="260"/>
      <c r="P90" s="236"/>
    </row>
    <row r="91" spans="1:16" ht="12.75">
      <c r="A91" s="237"/>
      <c r="B91" s="238"/>
      <c r="C91" s="206"/>
      <c r="D91" s="206"/>
      <c r="E91" s="229" t="s">
        <v>374</v>
      </c>
      <c r="F91" s="230">
        <v>502019</v>
      </c>
      <c r="G91" s="230"/>
      <c r="H91" s="230"/>
      <c r="I91" s="230"/>
      <c r="J91" s="230"/>
      <c r="K91" s="230"/>
      <c r="L91" s="230"/>
      <c r="M91" s="230"/>
      <c r="N91" s="231"/>
      <c r="O91" s="260"/>
      <c r="P91" s="236"/>
    </row>
    <row r="92" spans="1:16" ht="12.75">
      <c r="A92" s="1293" t="s">
        <v>16</v>
      </c>
      <c r="B92" s="1294"/>
      <c r="C92" s="206" t="s">
        <v>222</v>
      </c>
      <c r="D92" s="206"/>
      <c r="E92" s="229" t="s">
        <v>902</v>
      </c>
      <c r="F92" s="230">
        <v>2182309</v>
      </c>
      <c r="G92" s="230"/>
      <c r="H92" s="230"/>
      <c r="I92" s="230"/>
      <c r="J92" s="230"/>
      <c r="K92" s="230"/>
      <c r="L92" s="230"/>
      <c r="M92" s="230"/>
      <c r="N92" s="231"/>
      <c r="O92" s="260"/>
      <c r="P92" s="236"/>
    </row>
    <row r="93" spans="1:16" ht="12.75">
      <c r="A93" s="237"/>
      <c r="B93" s="238"/>
      <c r="C93" s="265"/>
      <c r="D93" s="247"/>
      <c r="E93" s="229" t="s">
        <v>303</v>
      </c>
      <c r="F93" s="248">
        <v>2549703</v>
      </c>
      <c r="G93" s="230"/>
      <c r="H93" s="248"/>
      <c r="I93" s="248"/>
      <c r="J93" s="248"/>
      <c r="K93" s="248"/>
      <c r="L93" s="248"/>
      <c r="M93" s="248"/>
      <c r="N93" s="249"/>
      <c r="O93" s="262"/>
      <c r="P93" s="263"/>
    </row>
    <row r="94" spans="1:16" ht="12.75">
      <c r="A94" s="237"/>
      <c r="B94" s="238"/>
      <c r="C94" s="265"/>
      <c r="D94" s="247"/>
      <c r="E94" s="229" t="s">
        <v>374</v>
      </c>
      <c r="F94" s="248">
        <v>2562631</v>
      </c>
      <c r="G94" s="230"/>
      <c r="H94" s="248"/>
      <c r="I94" s="248"/>
      <c r="J94" s="248"/>
      <c r="K94" s="248"/>
      <c r="L94" s="248"/>
      <c r="M94" s="248"/>
      <c r="N94" s="249"/>
      <c r="O94" s="262"/>
      <c r="P94" s="263"/>
    </row>
    <row r="95" spans="1:16" ht="12.75">
      <c r="A95" s="1293" t="s">
        <v>17</v>
      </c>
      <c r="B95" s="1294"/>
      <c r="C95" s="244" t="s">
        <v>450</v>
      </c>
      <c r="D95" s="241"/>
      <c r="E95" s="242" t="s">
        <v>902</v>
      </c>
      <c r="F95" s="248"/>
      <c r="G95" s="230">
        <f aca="true" t="shared" si="3" ref="G95:G106">SUM(H95:P95)</f>
        <v>4000</v>
      </c>
      <c r="H95" s="248"/>
      <c r="I95" s="248"/>
      <c r="J95" s="248"/>
      <c r="K95" s="248">
        <v>4000</v>
      </c>
      <c r="L95" s="248"/>
      <c r="M95" s="248"/>
      <c r="N95" s="249"/>
      <c r="O95" s="260"/>
      <c r="P95" s="236"/>
    </row>
    <row r="96" spans="1:16" ht="12.75">
      <c r="A96" s="237"/>
      <c r="B96" s="238"/>
      <c r="C96" s="246"/>
      <c r="D96" s="264"/>
      <c r="E96" s="229" t="s">
        <v>303</v>
      </c>
      <c r="F96" s="230"/>
      <c r="G96" s="230">
        <f t="shared" si="3"/>
        <v>4000</v>
      </c>
      <c r="H96" s="230"/>
      <c r="I96" s="230"/>
      <c r="J96" s="230"/>
      <c r="K96" s="230">
        <v>4000</v>
      </c>
      <c r="L96" s="230"/>
      <c r="M96" s="230"/>
      <c r="N96" s="231"/>
      <c r="O96" s="260"/>
      <c r="P96" s="236"/>
    </row>
    <row r="97" spans="1:16" ht="12.75">
      <c r="A97" s="237"/>
      <c r="B97" s="238"/>
      <c r="C97" s="246"/>
      <c r="D97" s="264"/>
      <c r="E97" s="229" t="s">
        <v>374</v>
      </c>
      <c r="F97" s="230"/>
      <c r="G97" s="230">
        <f t="shared" si="3"/>
        <v>4192</v>
      </c>
      <c r="H97" s="230"/>
      <c r="I97" s="230"/>
      <c r="J97" s="230">
        <v>192</v>
      </c>
      <c r="K97" s="230">
        <v>4000</v>
      </c>
      <c r="L97" s="230"/>
      <c r="M97" s="230"/>
      <c r="N97" s="231"/>
      <c r="O97" s="260"/>
      <c r="P97" s="236"/>
    </row>
    <row r="98" spans="1:16" ht="12" customHeight="1">
      <c r="A98" s="1293" t="s">
        <v>18</v>
      </c>
      <c r="B98" s="1294"/>
      <c r="C98" s="206" t="s">
        <v>451</v>
      </c>
      <c r="D98" s="206"/>
      <c r="E98" s="229" t="s">
        <v>902</v>
      </c>
      <c r="F98" s="230">
        <v>950</v>
      </c>
      <c r="G98" s="230">
        <f t="shared" si="3"/>
        <v>12310</v>
      </c>
      <c r="H98" s="230">
        <v>430</v>
      </c>
      <c r="I98" s="230">
        <v>130</v>
      </c>
      <c r="J98" s="230">
        <v>950</v>
      </c>
      <c r="K98" s="230">
        <v>10400</v>
      </c>
      <c r="L98" s="230"/>
      <c r="M98" s="230"/>
      <c r="N98" s="231"/>
      <c r="O98" s="260"/>
      <c r="P98" s="236">
        <v>400</v>
      </c>
    </row>
    <row r="99" spans="1:16" ht="12" customHeight="1">
      <c r="A99" s="237"/>
      <c r="B99" s="238"/>
      <c r="C99" s="206"/>
      <c r="D99" s="206"/>
      <c r="E99" s="229" t="s">
        <v>303</v>
      </c>
      <c r="F99" s="230">
        <v>950</v>
      </c>
      <c r="G99" s="230">
        <f t="shared" si="3"/>
        <v>10085</v>
      </c>
      <c r="H99" s="230">
        <v>430</v>
      </c>
      <c r="I99" s="230">
        <v>130</v>
      </c>
      <c r="J99" s="230">
        <v>950</v>
      </c>
      <c r="K99" s="230">
        <v>8175</v>
      </c>
      <c r="L99" s="230"/>
      <c r="M99" s="230"/>
      <c r="N99" s="231"/>
      <c r="O99" s="260"/>
      <c r="P99" s="236">
        <v>400</v>
      </c>
    </row>
    <row r="100" spans="1:16" ht="12" customHeight="1">
      <c r="A100" s="237"/>
      <c r="B100" s="238"/>
      <c r="C100" s="206"/>
      <c r="D100" s="206"/>
      <c r="E100" s="229" t="s">
        <v>374</v>
      </c>
      <c r="F100" s="230">
        <v>949</v>
      </c>
      <c r="G100" s="230">
        <f t="shared" si="3"/>
        <v>10043</v>
      </c>
      <c r="H100" s="230">
        <v>325</v>
      </c>
      <c r="I100" s="230">
        <v>36</v>
      </c>
      <c r="J100" s="230">
        <v>2354</v>
      </c>
      <c r="K100" s="230">
        <v>7328</v>
      </c>
      <c r="L100" s="230"/>
      <c r="M100" s="230"/>
      <c r="N100" s="231"/>
      <c r="O100" s="260"/>
      <c r="P100" s="236"/>
    </row>
    <row r="101" spans="1:16" ht="12.75">
      <c r="A101" s="1293" t="s">
        <v>253</v>
      </c>
      <c r="B101" s="1294"/>
      <c r="C101" s="206" t="s">
        <v>223</v>
      </c>
      <c r="D101" s="206"/>
      <c r="E101" s="229" t="s">
        <v>902</v>
      </c>
      <c r="F101" s="230">
        <v>22500</v>
      </c>
      <c r="G101" s="230">
        <f t="shared" si="3"/>
        <v>35260</v>
      </c>
      <c r="H101" s="230">
        <v>120</v>
      </c>
      <c r="I101" s="230">
        <v>40</v>
      </c>
      <c r="J101" s="230"/>
      <c r="K101" s="230">
        <v>5100</v>
      </c>
      <c r="L101" s="230"/>
      <c r="M101" s="230"/>
      <c r="N101" s="231">
        <v>30000</v>
      </c>
      <c r="O101" s="260"/>
      <c r="P101" s="236"/>
    </row>
    <row r="102" spans="1:16" ht="12.75">
      <c r="A102" s="1293" t="s">
        <v>254</v>
      </c>
      <c r="B102" s="1294"/>
      <c r="C102" s="206"/>
      <c r="D102" s="206"/>
      <c r="E102" s="229" t="s">
        <v>303</v>
      </c>
      <c r="F102" s="230">
        <v>22500</v>
      </c>
      <c r="G102" s="230">
        <f t="shared" si="3"/>
        <v>35260</v>
      </c>
      <c r="H102" s="230">
        <v>120</v>
      </c>
      <c r="I102" s="230">
        <v>40</v>
      </c>
      <c r="J102" s="230"/>
      <c r="K102" s="230">
        <v>5100</v>
      </c>
      <c r="L102" s="230"/>
      <c r="M102" s="230"/>
      <c r="N102" s="231">
        <v>30000</v>
      </c>
      <c r="O102" s="260"/>
      <c r="P102" s="236"/>
    </row>
    <row r="103" spans="1:16" ht="12.75">
      <c r="A103" s="237"/>
      <c r="B103" s="238"/>
      <c r="C103" s="206"/>
      <c r="D103" s="206"/>
      <c r="E103" s="229" t="s">
        <v>374</v>
      </c>
      <c r="F103" s="230">
        <v>14500</v>
      </c>
      <c r="G103" s="230">
        <f t="shared" si="3"/>
        <v>6550</v>
      </c>
      <c r="H103" s="230"/>
      <c r="I103" s="230"/>
      <c r="J103" s="230"/>
      <c r="K103" s="230">
        <v>5100</v>
      </c>
      <c r="L103" s="230"/>
      <c r="M103" s="230"/>
      <c r="N103" s="231">
        <v>1450</v>
      </c>
      <c r="O103" s="260"/>
      <c r="P103" s="236"/>
    </row>
    <row r="104" spans="1:16" ht="12.75">
      <c r="A104" s="1293" t="s">
        <v>224</v>
      </c>
      <c r="B104" s="1294"/>
      <c r="C104" s="244" t="s">
        <v>19</v>
      </c>
      <c r="D104" s="241"/>
      <c r="E104" s="242" t="s">
        <v>902</v>
      </c>
      <c r="F104" s="230"/>
      <c r="G104" s="230">
        <f t="shared" si="3"/>
        <v>32476</v>
      </c>
      <c r="H104" s="230">
        <v>120</v>
      </c>
      <c r="I104" s="230">
        <v>40</v>
      </c>
      <c r="J104" s="230">
        <v>500</v>
      </c>
      <c r="K104" s="230">
        <v>5816</v>
      </c>
      <c r="L104" s="230"/>
      <c r="M104" s="230"/>
      <c r="N104" s="231"/>
      <c r="O104" s="260"/>
      <c r="P104" s="236">
        <v>26000</v>
      </c>
    </row>
    <row r="105" spans="1:16" ht="12.75">
      <c r="A105" s="266"/>
      <c r="B105" s="270"/>
      <c r="C105" s="289"/>
      <c r="D105" s="283"/>
      <c r="E105" s="260" t="s">
        <v>303</v>
      </c>
      <c r="F105" s="269"/>
      <c r="G105" s="272">
        <f t="shared" si="3"/>
        <v>26716</v>
      </c>
      <c r="H105" s="272">
        <v>120</v>
      </c>
      <c r="I105" s="272">
        <v>40</v>
      </c>
      <c r="J105" s="272">
        <v>500</v>
      </c>
      <c r="K105" s="272">
        <v>5056</v>
      </c>
      <c r="L105" s="272"/>
      <c r="M105" s="272"/>
      <c r="N105" s="273"/>
      <c r="O105" s="262"/>
      <c r="P105" s="263">
        <v>21000</v>
      </c>
    </row>
    <row r="106" spans="1:16" ht="12.75">
      <c r="A106" s="266"/>
      <c r="B106" s="270"/>
      <c r="C106" s="289"/>
      <c r="D106" s="283"/>
      <c r="E106" s="260" t="s">
        <v>374</v>
      </c>
      <c r="F106" s="269">
        <v>87</v>
      </c>
      <c r="G106" s="272">
        <f t="shared" si="3"/>
        <v>5454</v>
      </c>
      <c r="H106" s="272">
        <v>167</v>
      </c>
      <c r="I106" s="272">
        <v>26</v>
      </c>
      <c r="J106" s="272">
        <v>560</v>
      </c>
      <c r="K106" s="272">
        <v>4701</v>
      </c>
      <c r="L106" s="272"/>
      <c r="M106" s="272"/>
      <c r="N106" s="273"/>
      <c r="O106" s="262"/>
      <c r="P106" s="263"/>
    </row>
    <row r="107" spans="1:16" ht="12.75">
      <c r="A107" s="1293" t="s">
        <v>252</v>
      </c>
      <c r="B107" s="1294"/>
      <c r="C107" s="1295" t="s">
        <v>255</v>
      </c>
      <c r="D107" s="1224"/>
      <c r="E107" s="242" t="s">
        <v>902</v>
      </c>
      <c r="F107" s="269"/>
      <c r="G107" s="272"/>
      <c r="H107" s="272"/>
      <c r="I107" s="272"/>
      <c r="J107" s="272"/>
      <c r="K107" s="272"/>
      <c r="L107" s="272"/>
      <c r="M107" s="272"/>
      <c r="N107" s="273"/>
      <c r="O107" s="262"/>
      <c r="P107" s="263"/>
    </row>
    <row r="108" spans="1:16" ht="12.75">
      <c r="A108" s="266"/>
      <c r="B108" s="270"/>
      <c r="C108" s="289"/>
      <c r="D108" s="283"/>
      <c r="E108" s="262" t="s">
        <v>303</v>
      </c>
      <c r="F108" s="269"/>
      <c r="G108" s="272"/>
      <c r="H108" s="272"/>
      <c r="I108" s="272"/>
      <c r="J108" s="272"/>
      <c r="K108" s="272"/>
      <c r="L108" s="272"/>
      <c r="M108" s="272"/>
      <c r="N108" s="273"/>
      <c r="O108" s="262"/>
      <c r="P108" s="263"/>
    </row>
    <row r="109" spans="1:16" ht="13.5" thickBot="1">
      <c r="A109" s="250"/>
      <c r="B109" s="397"/>
      <c r="C109" s="433"/>
      <c r="D109" s="275"/>
      <c r="E109" s="252" t="s">
        <v>374</v>
      </c>
      <c r="F109" s="254">
        <v>651</v>
      </c>
      <c r="G109" s="253"/>
      <c r="H109" s="253"/>
      <c r="I109" s="253"/>
      <c r="J109" s="253"/>
      <c r="K109" s="253"/>
      <c r="L109" s="253"/>
      <c r="M109" s="253"/>
      <c r="N109" s="255"/>
      <c r="O109" s="252"/>
      <c r="P109" s="256"/>
    </row>
    <row r="110" spans="1:16" ht="13.5" thickTop="1">
      <c r="A110" s="1299" t="s">
        <v>1189</v>
      </c>
      <c r="B110" s="1300"/>
      <c r="C110" s="1300"/>
      <c r="D110" s="1300"/>
      <c r="E110" s="1288"/>
      <c r="F110" s="197" t="s">
        <v>1190</v>
      </c>
      <c r="G110" s="198" t="s">
        <v>1191</v>
      </c>
      <c r="H110" s="199" t="s">
        <v>1192</v>
      </c>
      <c r="I110" s="199"/>
      <c r="J110" s="199"/>
      <c r="K110" s="200"/>
      <c r="L110" s="200"/>
      <c r="M110" s="199" t="s">
        <v>1193</v>
      </c>
      <c r="N110" s="201"/>
      <c r="O110" s="197" t="s">
        <v>1194</v>
      </c>
      <c r="P110" s="202" t="s">
        <v>883</v>
      </c>
    </row>
    <row r="111" spans="1:16" ht="12.75">
      <c r="A111" s="1289"/>
      <c r="B111" s="1301"/>
      <c r="C111" s="1301"/>
      <c r="D111" s="1301"/>
      <c r="E111" s="1286"/>
      <c r="F111" s="203"/>
      <c r="G111" s="204"/>
      <c r="H111" s="205"/>
      <c r="I111" s="205"/>
      <c r="J111" s="205"/>
      <c r="K111" s="206"/>
      <c r="L111" s="207"/>
      <c r="M111" s="208" t="s">
        <v>1195</v>
      </c>
      <c r="N111" s="205"/>
      <c r="O111" s="209" t="s">
        <v>1196</v>
      </c>
      <c r="P111" s="210"/>
    </row>
    <row r="112" spans="1:16" ht="12.75">
      <c r="A112" s="1289"/>
      <c r="B112" s="1301"/>
      <c r="C112" s="1301"/>
      <c r="D112" s="1301"/>
      <c r="E112" s="1286"/>
      <c r="F112" s="203"/>
      <c r="G112" s="204"/>
      <c r="H112" s="211" t="s">
        <v>1197</v>
      </c>
      <c r="I112" s="211" t="s">
        <v>1198</v>
      </c>
      <c r="J112" s="211" t="s">
        <v>1199</v>
      </c>
      <c r="K112" s="211" t="s">
        <v>1200</v>
      </c>
      <c r="L112" s="211" t="s">
        <v>1201</v>
      </c>
      <c r="M112" s="211" t="s">
        <v>989</v>
      </c>
      <c r="N112" s="212" t="s">
        <v>879</v>
      </c>
      <c r="O112" s="213"/>
      <c r="P112" s="210"/>
    </row>
    <row r="113" spans="1:16" ht="13.5" thickBot="1">
      <c r="A113" s="1302"/>
      <c r="B113" s="1303"/>
      <c r="C113" s="1303"/>
      <c r="D113" s="1303"/>
      <c r="E113" s="1304"/>
      <c r="F113" s="214"/>
      <c r="G113" s="215"/>
      <c r="H113" s="216" t="s">
        <v>1202</v>
      </c>
      <c r="I113" s="216" t="s">
        <v>1203</v>
      </c>
      <c r="J113" s="216" t="s">
        <v>1204</v>
      </c>
      <c r="K113" s="216" t="s">
        <v>1205</v>
      </c>
      <c r="L113" s="216" t="s">
        <v>1206</v>
      </c>
      <c r="M113" s="217"/>
      <c r="N113" s="218"/>
      <c r="O113" s="219"/>
      <c r="P113" s="220"/>
    </row>
    <row r="114" spans="1:16" ht="13.5" thickTop="1">
      <c r="A114" s="1319">
        <v>751922</v>
      </c>
      <c r="B114" s="1320"/>
      <c r="C114" s="1321" t="s">
        <v>256</v>
      </c>
      <c r="D114" s="1322"/>
      <c r="E114" s="440" t="s">
        <v>902</v>
      </c>
      <c r="F114" s="434"/>
      <c r="G114" s="434"/>
      <c r="H114" s="211"/>
      <c r="I114" s="211"/>
      <c r="J114" s="211"/>
      <c r="K114" s="211"/>
      <c r="L114" s="211"/>
      <c r="M114" s="429"/>
      <c r="N114" s="261"/>
      <c r="O114" s="213"/>
      <c r="P114" s="435"/>
    </row>
    <row r="115" spans="1:16" ht="12.75">
      <c r="A115" s="436"/>
      <c r="B115" s="619"/>
      <c r="C115" s="437"/>
      <c r="D115" s="439"/>
      <c r="E115" s="260" t="s">
        <v>303</v>
      </c>
      <c r="F115" s="857"/>
      <c r="G115" s="858"/>
      <c r="H115" s="286"/>
      <c r="I115" s="286"/>
      <c r="J115" s="287"/>
      <c r="K115" s="286"/>
      <c r="L115" s="286"/>
      <c r="M115" s="248"/>
      <c r="N115" s="249"/>
      <c r="O115" s="235"/>
      <c r="P115" s="859"/>
    </row>
    <row r="116" spans="1:16" ht="12.75">
      <c r="A116" s="427"/>
      <c r="B116" s="428"/>
      <c r="C116" s="437"/>
      <c r="D116" s="439"/>
      <c r="E116" s="260" t="s">
        <v>374</v>
      </c>
      <c r="F116" s="434"/>
      <c r="G116" s="443">
        <f>SUM(H116:P116)</f>
        <v>13409</v>
      </c>
      <c r="H116" s="441"/>
      <c r="I116" s="441"/>
      <c r="J116" s="442">
        <v>13409</v>
      </c>
      <c r="K116" s="441"/>
      <c r="L116" s="441"/>
      <c r="M116" s="431"/>
      <c r="N116" s="432"/>
      <c r="O116" s="430"/>
      <c r="P116" s="435"/>
    </row>
    <row r="117" spans="1:16" ht="12" customHeight="1">
      <c r="A117" s="1293" t="s">
        <v>20</v>
      </c>
      <c r="B117" s="1294"/>
      <c r="C117" s="247" t="s">
        <v>21</v>
      </c>
      <c r="D117" s="247"/>
      <c r="E117" s="260" t="s">
        <v>902</v>
      </c>
      <c r="F117" s="248"/>
      <c r="G117" s="248">
        <f aca="true" t="shared" si="4" ref="G117:G143">SUM(H117:P117)</f>
        <v>3750</v>
      </c>
      <c r="H117" s="248"/>
      <c r="I117" s="248"/>
      <c r="J117" s="248">
        <v>3750</v>
      </c>
      <c r="K117" s="248"/>
      <c r="L117" s="248"/>
      <c r="M117" s="248"/>
      <c r="N117" s="249"/>
      <c r="O117" s="260"/>
      <c r="P117" s="236"/>
    </row>
    <row r="118" spans="1:16" ht="12" customHeight="1">
      <c r="A118" s="237"/>
      <c r="B118" s="238"/>
      <c r="C118" s="206"/>
      <c r="D118" s="206"/>
      <c r="E118" s="260" t="s">
        <v>303</v>
      </c>
      <c r="F118" s="230"/>
      <c r="G118" s="230">
        <f t="shared" si="4"/>
        <v>3750</v>
      </c>
      <c r="H118" s="230"/>
      <c r="I118" s="230"/>
      <c r="J118" s="230">
        <v>3750</v>
      </c>
      <c r="K118" s="230"/>
      <c r="L118" s="230"/>
      <c r="M118" s="230"/>
      <c r="N118" s="231"/>
      <c r="O118" s="260"/>
      <c r="P118" s="236"/>
    </row>
    <row r="119" spans="1:16" ht="12" customHeight="1">
      <c r="A119" s="237"/>
      <c r="B119" s="238"/>
      <c r="C119" s="206"/>
      <c r="D119" s="206"/>
      <c r="E119" s="229" t="s">
        <v>374</v>
      </c>
      <c r="F119" s="230"/>
      <c r="G119" s="230">
        <f t="shared" si="4"/>
        <v>3052</v>
      </c>
      <c r="H119" s="230">
        <v>20</v>
      </c>
      <c r="I119" s="230">
        <v>5</v>
      </c>
      <c r="J119" s="230">
        <v>3027</v>
      </c>
      <c r="K119" s="230"/>
      <c r="L119" s="230"/>
      <c r="M119" s="230"/>
      <c r="N119" s="231"/>
      <c r="O119" s="260"/>
      <c r="P119" s="236"/>
    </row>
    <row r="120" spans="1:16" ht="12.75">
      <c r="A120" s="1293" t="s">
        <v>22</v>
      </c>
      <c r="B120" s="1294"/>
      <c r="C120" s="265" t="s">
        <v>23</v>
      </c>
      <c r="D120" s="206"/>
      <c r="E120" s="229" t="s">
        <v>902</v>
      </c>
      <c r="F120" s="230">
        <v>88308</v>
      </c>
      <c r="G120" s="230">
        <f t="shared" si="4"/>
        <v>108371</v>
      </c>
      <c r="H120" s="230"/>
      <c r="I120" s="230">
        <v>2921</v>
      </c>
      <c r="J120" s="230"/>
      <c r="K120" s="230"/>
      <c r="L120" s="230">
        <v>105450</v>
      </c>
      <c r="M120" s="230"/>
      <c r="N120" s="231"/>
      <c r="O120" s="260"/>
      <c r="P120" s="236"/>
    </row>
    <row r="121" spans="1:16" ht="12.75">
      <c r="A121" s="237"/>
      <c r="B121" s="238"/>
      <c r="C121" s="265"/>
      <c r="D121" s="247"/>
      <c r="E121" s="260" t="s">
        <v>303</v>
      </c>
      <c r="F121" s="230"/>
      <c r="G121" s="230">
        <f t="shared" si="4"/>
        <v>103861</v>
      </c>
      <c r="H121" s="230"/>
      <c r="I121" s="230">
        <v>2921</v>
      </c>
      <c r="J121" s="230"/>
      <c r="K121" s="230"/>
      <c r="L121" s="230">
        <v>100940</v>
      </c>
      <c r="M121" s="230"/>
      <c r="N121" s="231"/>
      <c r="O121" s="260"/>
      <c r="P121" s="236"/>
    </row>
    <row r="122" spans="1:16" ht="12.75">
      <c r="A122" s="237"/>
      <c r="B122" s="238"/>
      <c r="C122" s="265"/>
      <c r="D122" s="247"/>
      <c r="E122" s="229" t="s">
        <v>374</v>
      </c>
      <c r="F122" s="230">
        <v>283</v>
      </c>
      <c r="G122" s="230">
        <f t="shared" si="4"/>
        <v>98461</v>
      </c>
      <c r="H122" s="230"/>
      <c r="I122" s="230">
        <v>2814</v>
      </c>
      <c r="J122" s="230"/>
      <c r="K122" s="230"/>
      <c r="L122" s="230">
        <v>95647</v>
      </c>
      <c r="M122" s="230"/>
      <c r="N122" s="231"/>
      <c r="O122" s="260"/>
      <c r="P122" s="236"/>
    </row>
    <row r="123" spans="1:16" ht="12.75">
      <c r="A123" s="1293" t="s">
        <v>24</v>
      </c>
      <c r="B123" s="1294"/>
      <c r="C123" s="265" t="s">
        <v>25</v>
      </c>
      <c r="D123" s="247"/>
      <c r="E123" s="229" t="s">
        <v>902</v>
      </c>
      <c r="F123" s="230"/>
      <c r="G123" s="230">
        <f t="shared" si="4"/>
        <v>31200</v>
      </c>
      <c r="H123" s="230"/>
      <c r="I123" s="230"/>
      <c r="J123" s="230"/>
      <c r="K123" s="230"/>
      <c r="L123" s="230">
        <v>31200</v>
      </c>
      <c r="M123" s="230"/>
      <c r="N123" s="231"/>
      <c r="O123" s="235"/>
      <c r="P123" s="236"/>
    </row>
    <row r="124" spans="1:16" ht="12.75">
      <c r="A124" s="237"/>
      <c r="B124" s="238"/>
      <c r="C124" s="247"/>
      <c r="D124" s="247"/>
      <c r="E124" s="260" t="s">
        <v>303</v>
      </c>
      <c r="F124" s="230">
        <v>2612</v>
      </c>
      <c r="G124" s="230">
        <f t="shared" si="4"/>
        <v>34812</v>
      </c>
      <c r="H124" s="230"/>
      <c r="I124" s="230"/>
      <c r="J124" s="230"/>
      <c r="K124" s="230"/>
      <c r="L124" s="230">
        <v>34812</v>
      </c>
      <c r="M124" s="230"/>
      <c r="N124" s="231"/>
      <c r="O124" s="235"/>
      <c r="P124" s="236"/>
    </row>
    <row r="125" spans="1:16" ht="12.75">
      <c r="A125" s="237"/>
      <c r="B125" s="238"/>
      <c r="C125" s="247"/>
      <c r="D125" s="247"/>
      <c r="E125" s="229" t="s">
        <v>374</v>
      </c>
      <c r="F125" s="230">
        <v>2725</v>
      </c>
      <c r="G125" s="230">
        <f t="shared" si="4"/>
        <v>40043</v>
      </c>
      <c r="H125" s="230"/>
      <c r="I125" s="230"/>
      <c r="J125" s="230"/>
      <c r="K125" s="230"/>
      <c r="L125" s="230">
        <v>40043</v>
      </c>
      <c r="M125" s="230"/>
      <c r="N125" s="231"/>
      <c r="O125" s="235"/>
      <c r="P125" s="236"/>
    </row>
    <row r="126" spans="1:16" ht="12.75">
      <c r="A126" s="1293" t="s">
        <v>26</v>
      </c>
      <c r="B126" s="1294"/>
      <c r="C126" s="247" t="s">
        <v>27</v>
      </c>
      <c r="D126" s="247"/>
      <c r="E126" s="229" t="s">
        <v>902</v>
      </c>
      <c r="F126" s="235"/>
      <c r="G126" s="230">
        <f t="shared" si="4"/>
        <v>2250</v>
      </c>
      <c r="H126" s="235">
        <v>1100</v>
      </c>
      <c r="I126" s="235">
        <v>317</v>
      </c>
      <c r="J126" s="235">
        <v>833</v>
      </c>
      <c r="K126" s="235"/>
      <c r="L126" s="235"/>
      <c r="M126" s="235"/>
      <c r="N126" s="235"/>
      <c r="O126" s="235"/>
      <c r="P126" s="236"/>
    </row>
    <row r="127" spans="1:16" ht="12.75">
      <c r="A127" s="237"/>
      <c r="B127" s="238"/>
      <c r="C127" s="247"/>
      <c r="D127" s="247"/>
      <c r="E127" s="260" t="s">
        <v>303</v>
      </c>
      <c r="F127" s="235"/>
      <c r="G127" s="230">
        <f t="shared" si="4"/>
        <v>2250</v>
      </c>
      <c r="H127" s="235">
        <v>1100</v>
      </c>
      <c r="I127" s="235">
        <v>317</v>
      </c>
      <c r="J127" s="235">
        <v>833</v>
      </c>
      <c r="K127" s="235"/>
      <c r="L127" s="235"/>
      <c r="M127" s="235"/>
      <c r="N127" s="235"/>
      <c r="O127" s="235"/>
      <c r="P127" s="236"/>
    </row>
    <row r="128" spans="1:16" ht="12.75">
      <c r="A128" s="237"/>
      <c r="B128" s="238"/>
      <c r="C128" s="247"/>
      <c r="D128" s="247"/>
      <c r="E128" s="229" t="s">
        <v>374</v>
      </c>
      <c r="F128" s="235"/>
      <c r="G128" s="230">
        <f t="shared" si="4"/>
        <v>2343</v>
      </c>
      <c r="H128" s="235">
        <v>1050</v>
      </c>
      <c r="I128" s="235">
        <v>335</v>
      </c>
      <c r="J128" s="235">
        <v>958</v>
      </c>
      <c r="K128" s="235"/>
      <c r="L128" s="235"/>
      <c r="M128" s="235"/>
      <c r="N128" s="235"/>
      <c r="O128" s="235"/>
      <c r="P128" s="236"/>
    </row>
    <row r="129" spans="1:16" ht="12.75">
      <c r="A129" s="1293" t="s">
        <v>28</v>
      </c>
      <c r="B129" s="1294"/>
      <c r="C129" s="247" t="s">
        <v>29</v>
      </c>
      <c r="D129" s="247"/>
      <c r="E129" s="229" t="s">
        <v>902</v>
      </c>
      <c r="F129" s="235"/>
      <c r="G129" s="230">
        <f t="shared" si="4"/>
        <v>24100</v>
      </c>
      <c r="H129" s="235"/>
      <c r="I129" s="235"/>
      <c r="J129" s="235">
        <v>9500</v>
      </c>
      <c r="K129" s="235">
        <v>3000</v>
      </c>
      <c r="L129" s="235"/>
      <c r="M129" s="235">
        <v>4000</v>
      </c>
      <c r="N129" s="235">
        <v>7600</v>
      </c>
      <c r="O129" s="235"/>
      <c r="P129" s="236"/>
    </row>
    <row r="130" spans="1:16" ht="12.75">
      <c r="A130" s="266"/>
      <c r="B130" s="267"/>
      <c r="C130" s="268"/>
      <c r="D130" s="268"/>
      <c r="E130" s="260" t="s">
        <v>303</v>
      </c>
      <c r="F130" s="269"/>
      <c r="G130" s="230">
        <f t="shared" si="4"/>
        <v>24100</v>
      </c>
      <c r="H130" s="269"/>
      <c r="I130" s="269"/>
      <c r="J130" s="269">
        <v>7800</v>
      </c>
      <c r="K130" s="269">
        <v>3000</v>
      </c>
      <c r="L130" s="269"/>
      <c r="M130" s="269"/>
      <c r="N130" s="269">
        <v>13300</v>
      </c>
      <c r="O130" s="269"/>
      <c r="P130" s="263"/>
    </row>
    <row r="131" spans="1:16" ht="12.75">
      <c r="A131" s="266"/>
      <c r="B131" s="267"/>
      <c r="C131" s="268"/>
      <c r="D131" s="268"/>
      <c r="E131" s="262" t="s">
        <v>374</v>
      </c>
      <c r="F131" s="269"/>
      <c r="G131" s="230">
        <f t="shared" si="4"/>
        <v>27213</v>
      </c>
      <c r="H131" s="269"/>
      <c r="I131" s="269"/>
      <c r="J131" s="269">
        <v>8383</v>
      </c>
      <c r="K131" s="269">
        <v>3000</v>
      </c>
      <c r="L131" s="269"/>
      <c r="M131" s="269"/>
      <c r="N131" s="269">
        <v>15830</v>
      </c>
      <c r="O131" s="269"/>
      <c r="P131" s="263"/>
    </row>
    <row r="132" spans="1:16" ht="12.75">
      <c r="A132" s="1311"/>
      <c r="B132" s="1312"/>
      <c r="C132" s="268" t="s">
        <v>452</v>
      </c>
      <c r="D132" s="268"/>
      <c r="E132" s="262" t="s">
        <v>902</v>
      </c>
      <c r="F132" s="269">
        <v>372826</v>
      </c>
      <c r="G132" s="269">
        <f t="shared" si="4"/>
        <v>405441</v>
      </c>
      <c r="H132" s="269"/>
      <c r="I132" s="269"/>
      <c r="J132" s="269"/>
      <c r="K132" s="269">
        <v>17760</v>
      </c>
      <c r="L132" s="269"/>
      <c r="M132" s="269"/>
      <c r="N132" s="269">
        <v>387681</v>
      </c>
      <c r="O132" s="269"/>
      <c r="P132" s="263"/>
    </row>
    <row r="133" spans="1:16" ht="12.75">
      <c r="A133" s="266"/>
      <c r="B133" s="270"/>
      <c r="C133" s="271"/>
      <c r="D133" s="268"/>
      <c r="E133" s="260" t="s">
        <v>303</v>
      </c>
      <c r="F133" s="272">
        <v>387670</v>
      </c>
      <c r="G133" s="272">
        <f t="shared" si="4"/>
        <v>596459</v>
      </c>
      <c r="H133" s="272"/>
      <c r="I133" s="272"/>
      <c r="J133" s="272"/>
      <c r="K133" s="272">
        <v>17760</v>
      </c>
      <c r="L133" s="272"/>
      <c r="M133" s="272"/>
      <c r="N133" s="273">
        <v>412199</v>
      </c>
      <c r="O133" s="269">
        <v>166500</v>
      </c>
      <c r="P133" s="263"/>
    </row>
    <row r="134" spans="1:16" ht="12.75">
      <c r="A134" s="266"/>
      <c r="B134" s="270"/>
      <c r="C134" s="271"/>
      <c r="D134" s="268"/>
      <c r="E134" s="260" t="s">
        <v>374</v>
      </c>
      <c r="F134" s="272">
        <v>335197</v>
      </c>
      <c r="G134" s="272">
        <f t="shared" si="4"/>
        <v>588226</v>
      </c>
      <c r="H134" s="272"/>
      <c r="I134" s="272"/>
      <c r="J134" s="272"/>
      <c r="K134" s="272">
        <v>17760</v>
      </c>
      <c r="L134" s="272"/>
      <c r="M134" s="272"/>
      <c r="N134" s="273">
        <v>403966</v>
      </c>
      <c r="O134" s="269">
        <v>166500</v>
      </c>
      <c r="P134" s="263"/>
    </row>
    <row r="135" spans="1:16" ht="12.75">
      <c r="A135" s="1293" t="s">
        <v>30</v>
      </c>
      <c r="B135" s="1294"/>
      <c r="C135" s="1295" t="s">
        <v>31</v>
      </c>
      <c r="D135" s="1296"/>
      <c r="E135" s="260" t="s">
        <v>902</v>
      </c>
      <c r="F135" s="248"/>
      <c r="G135" s="248">
        <f t="shared" si="4"/>
        <v>36750</v>
      </c>
      <c r="H135" s="248"/>
      <c r="I135" s="248"/>
      <c r="J135" s="248">
        <v>21750</v>
      </c>
      <c r="K135" s="248">
        <v>15000</v>
      </c>
      <c r="L135" s="248"/>
      <c r="M135" s="248"/>
      <c r="N135" s="249"/>
      <c r="O135" s="235"/>
      <c r="P135" s="236"/>
    </row>
    <row r="136" spans="1:16" ht="12.75">
      <c r="A136" s="227"/>
      <c r="B136" s="228"/>
      <c r="C136" s="274"/>
      <c r="D136" s="264"/>
      <c r="E136" s="260" t="s">
        <v>303</v>
      </c>
      <c r="F136" s="230"/>
      <c r="G136" s="230">
        <f t="shared" si="4"/>
        <v>39250</v>
      </c>
      <c r="H136" s="230"/>
      <c r="I136" s="230"/>
      <c r="J136" s="230">
        <v>24250</v>
      </c>
      <c r="K136" s="230">
        <v>15000</v>
      </c>
      <c r="L136" s="230"/>
      <c r="M136" s="230"/>
      <c r="N136" s="231"/>
      <c r="O136" s="232"/>
      <c r="P136" s="233"/>
    </row>
    <row r="137" spans="1:16" ht="12.75">
      <c r="A137" s="227"/>
      <c r="B137" s="228"/>
      <c r="C137" s="274"/>
      <c r="D137" s="264"/>
      <c r="E137" s="229" t="s">
        <v>374</v>
      </c>
      <c r="F137" s="230"/>
      <c r="G137" s="230">
        <f t="shared" si="4"/>
        <v>38547</v>
      </c>
      <c r="H137" s="230"/>
      <c r="I137" s="230"/>
      <c r="J137" s="230">
        <v>23547</v>
      </c>
      <c r="K137" s="230">
        <v>15000</v>
      </c>
      <c r="L137" s="230"/>
      <c r="M137" s="230"/>
      <c r="N137" s="231"/>
      <c r="O137" s="232"/>
      <c r="P137" s="233"/>
    </row>
    <row r="138" spans="1:16" ht="12.75">
      <c r="A138" s="1293" t="s">
        <v>32</v>
      </c>
      <c r="B138" s="1294"/>
      <c r="C138" s="274" t="s">
        <v>33</v>
      </c>
      <c r="D138" s="264"/>
      <c r="E138" s="229" t="s">
        <v>902</v>
      </c>
      <c r="F138" s="230"/>
      <c r="G138" s="230">
        <f t="shared" si="4"/>
        <v>25600</v>
      </c>
      <c r="H138" s="230"/>
      <c r="I138" s="230"/>
      <c r="J138" s="230">
        <v>2800</v>
      </c>
      <c r="K138" s="230">
        <v>22800</v>
      </c>
      <c r="L138" s="230"/>
      <c r="M138" s="230"/>
      <c r="N138" s="231"/>
      <c r="O138" s="232"/>
      <c r="P138" s="233"/>
    </row>
    <row r="139" spans="1:16" ht="12.75">
      <c r="A139" s="237"/>
      <c r="B139" s="238"/>
      <c r="C139" s="274"/>
      <c r="D139" s="264"/>
      <c r="E139" s="260" t="s">
        <v>303</v>
      </c>
      <c r="F139" s="230"/>
      <c r="G139" s="230">
        <f t="shared" si="4"/>
        <v>25600</v>
      </c>
      <c r="H139" s="230"/>
      <c r="I139" s="230"/>
      <c r="J139" s="230">
        <v>2800</v>
      </c>
      <c r="K139" s="230">
        <v>22800</v>
      </c>
      <c r="L139" s="230"/>
      <c r="M139" s="230"/>
      <c r="N139" s="231"/>
      <c r="O139" s="232"/>
      <c r="P139" s="233"/>
    </row>
    <row r="140" spans="1:16" ht="12.75">
      <c r="A140" s="237"/>
      <c r="B140" s="238"/>
      <c r="C140" s="274"/>
      <c r="D140" s="264"/>
      <c r="E140" s="229" t="s">
        <v>374</v>
      </c>
      <c r="F140" s="230">
        <v>150</v>
      </c>
      <c r="G140" s="230">
        <f t="shared" si="4"/>
        <v>27608</v>
      </c>
      <c r="H140" s="230">
        <v>333</v>
      </c>
      <c r="I140" s="230">
        <v>38</v>
      </c>
      <c r="J140" s="230">
        <v>5201</v>
      </c>
      <c r="K140" s="230">
        <v>22036</v>
      </c>
      <c r="L140" s="230"/>
      <c r="M140" s="230"/>
      <c r="N140" s="231"/>
      <c r="O140" s="232"/>
      <c r="P140" s="233"/>
    </row>
    <row r="141" spans="1:16" ht="12.75">
      <c r="A141" s="1293" t="s">
        <v>453</v>
      </c>
      <c r="B141" s="1294"/>
      <c r="C141" s="274" t="s">
        <v>34</v>
      </c>
      <c r="D141" s="264"/>
      <c r="E141" s="229" t="s">
        <v>902</v>
      </c>
      <c r="F141" s="230"/>
      <c r="G141" s="230">
        <f t="shared" si="4"/>
        <v>2610</v>
      </c>
      <c r="H141" s="230">
        <v>120</v>
      </c>
      <c r="I141" s="230">
        <v>40</v>
      </c>
      <c r="J141" s="230"/>
      <c r="K141" s="230">
        <v>2450</v>
      </c>
      <c r="L141" s="230"/>
      <c r="M141" s="230"/>
      <c r="N141" s="231"/>
      <c r="O141" s="232"/>
      <c r="P141" s="233"/>
    </row>
    <row r="142" spans="1:16" ht="12.75">
      <c r="A142" s="237"/>
      <c r="B142" s="238"/>
      <c r="C142" s="274"/>
      <c r="D142" s="264"/>
      <c r="E142" s="260" t="s">
        <v>303</v>
      </c>
      <c r="F142" s="230">
        <v>1000</v>
      </c>
      <c r="G142" s="230">
        <f t="shared" si="4"/>
        <v>3810</v>
      </c>
      <c r="H142" s="230">
        <v>120</v>
      </c>
      <c r="I142" s="230">
        <v>40</v>
      </c>
      <c r="J142" s="230"/>
      <c r="K142" s="230">
        <v>2450</v>
      </c>
      <c r="L142" s="230"/>
      <c r="M142" s="230"/>
      <c r="N142" s="231">
        <v>1200</v>
      </c>
      <c r="O142" s="232"/>
      <c r="P142" s="233"/>
    </row>
    <row r="143" spans="1:16" ht="12.75">
      <c r="A143" s="237"/>
      <c r="B143" s="238"/>
      <c r="C143" s="274"/>
      <c r="D143" s="264"/>
      <c r="E143" s="260" t="s">
        <v>374</v>
      </c>
      <c r="F143" s="230">
        <v>1000</v>
      </c>
      <c r="G143" s="230">
        <f t="shared" si="4"/>
        <v>3450</v>
      </c>
      <c r="H143" s="230"/>
      <c r="I143" s="230"/>
      <c r="J143" s="230"/>
      <c r="K143" s="230">
        <v>2450</v>
      </c>
      <c r="L143" s="230"/>
      <c r="M143" s="230"/>
      <c r="N143" s="231">
        <v>1000</v>
      </c>
      <c r="O143" s="232"/>
      <c r="P143" s="233"/>
    </row>
    <row r="144" spans="1:16" ht="12.75">
      <c r="A144" s="1293"/>
      <c r="B144" s="1294"/>
      <c r="C144" s="244" t="s">
        <v>35</v>
      </c>
      <c r="D144" s="241"/>
      <c r="E144" s="242" t="s">
        <v>902</v>
      </c>
      <c r="F144" s="230"/>
      <c r="G144" s="230"/>
      <c r="H144" s="230"/>
      <c r="I144" s="230"/>
      <c r="J144" s="230"/>
      <c r="K144" s="230"/>
      <c r="L144" s="230"/>
      <c r="M144" s="230"/>
      <c r="N144" s="231"/>
      <c r="O144" s="232"/>
      <c r="P144" s="233"/>
    </row>
    <row r="145" spans="1:16" ht="12.75">
      <c r="A145" s="237"/>
      <c r="B145" s="238"/>
      <c r="C145" s="244"/>
      <c r="D145" s="241"/>
      <c r="E145" s="260" t="s">
        <v>303</v>
      </c>
      <c r="F145" s="230"/>
      <c r="G145" s="230"/>
      <c r="H145" s="230"/>
      <c r="I145" s="230"/>
      <c r="J145" s="230"/>
      <c r="K145" s="230"/>
      <c r="L145" s="230"/>
      <c r="M145" s="230"/>
      <c r="N145" s="231"/>
      <c r="O145" s="232"/>
      <c r="P145" s="233"/>
    </row>
    <row r="146" spans="1:16" ht="12.75">
      <c r="A146" s="237"/>
      <c r="B146" s="238"/>
      <c r="C146" s="244"/>
      <c r="D146" s="241"/>
      <c r="E146" s="260" t="s">
        <v>374</v>
      </c>
      <c r="F146" s="230"/>
      <c r="G146" s="230"/>
      <c r="H146" s="230"/>
      <c r="I146" s="230"/>
      <c r="J146" s="230"/>
      <c r="K146" s="230"/>
      <c r="L146" s="230"/>
      <c r="M146" s="230"/>
      <c r="N146" s="231"/>
      <c r="O146" s="232"/>
      <c r="P146" s="233"/>
    </row>
    <row r="147" spans="1:16" ht="12.75">
      <c r="A147" s="237"/>
      <c r="B147" s="238"/>
      <c r="C147" s="244" t="s">
        <v>36</v>
      </c>
      <c r="D147" s="241"/>
      <c r="E147" s="242" t="s">
        <v>902</v>
      </c>
      <c r="F147" s="230"/>
      <c r="G147" s="230">
        <f aca="true" t="shared" si="5" ref="G147:G162">SUM(H147:P147)</f>
        <v>20000</v>
      </c>
      <c r="H147" s="230"/>
      <c r="I147" s="230"/>
      <c r="J147" s="230"/>
      <c r="K147" s="230">
        <v>20000</v>
      </c>
      <c r="L147" s="230"/>
      <c r="M147" s="230"/>
      <c r="N147" s="231"/>
      <c r="O147" s="232"/>
      <c r="P147" s="233"/>
    </row>
    <row r="148" spans="1:16" ht="12.75">
      <c r="A148" s="237"/>
      <c r="B148" s="238"/>
      <c r="C148" s="244"/>
      <c r="D148" s="241"/>
      <c r="E148" s="260" t="s">
        <v>303</v>
      </c>
      <c r="F148" s="230"/>
      <c r="G148" s="230">
        <f t="shared" si="5"/>
        <v>20000</v>
      </c>
      <c r="H148" s="230"/>
      <c r="I148" s="230"/>
      <c r="J148" s="230"/>
      <c r="K148" s="230">
        <v>20000</v>
      </c>
      <c r="L148" s="230"/>
      <c r="M148" s="230"/>
      <c r="N148" s="231"/>
      <c r="O148" s="232"/>
      <c r="P148" s="233"/>
    </row>
    <row r="149" spans="1:16" ht="12.75">
      <c r="A149" s="237"/>
      <c r="B149" s="238"/>
      <c r="C149" s="244"/>
      <c r="D149" s="241"/>
      <c r="E149" s="260" t="s">
        <v>374</v>
      </c>
      <c r="F149" s="230"/>
      <c r="G149" s="230">
        <f t="shared" si="5"/>
        <v>19622</v>
      </c>
      <c r="H149" s="230"/>
      <c r="I149" s="230"/>
      <c r="J149" s="230"/>
      <c r="K149" s="230">
        <v>19622</v>
      </c>
      <c r="L149" s="230"/>
      <c r="M149" s="230"/>
      <c r="N149" s="231"/>
      <c r="O149" s="232"/>
      <c r="P149" s="233"/>
    </row>
    <row r="150" spans="1:16" ht="12.75">
      <c r="A150" s="237"/>
      <c r="B150" s="238"/>
      <c r="C150" s="244" t="s">
        <v>37</v>
      </c>
      <c r="D150" s="241"/>
      <c r="E150" s="242" t="s">
        <v>902</v>
      </c>
      <c r="F150" s="230"/>
      <c r="G150" s="230">
        <f t="shared" si="5"/>
        <v>25500</v>
      </c>
      <c r="H150" s="230"/>
      <c r="I150" s="230"/>
      <c r="J150" s="230">
        <v>2500</v>
      </c>
      <c r="K150" s="230">
        <v>23000</v>
      </c>
      <c r="L150" s="230"/>
      <c r="M150" s="230"/>
      <c r="N150" s="231"/>
      <c r="O150" s="232"/>
      <c r="P150" s="233"/>
    </row>
    <row r="151" spans="1:16" ht="12.75">
      <c r="A151" s="237"/>
      <c r="B151" s="238"/>
      <c r="C151" s="244"/>
      <c r="D151" s="241"/>
      <c r="E151" s="260" t="s">
        <v>303</v>
      </c>
      <c r="F151" s="230"/>
      <c r="G151" s="230">
        <f t="shared" si="5"/>
        <v>29500</v>
      </c>
      <c r="H151" s="230"/>
      <c r="I151" s="230"/>
      <c r="J151" s="230">
        <v>2500</v>
      </c>
      <c r="K151" s="230">
        <v>27000</v>
      </c>
      <c r="L151" s="230"/>
      <c r="M151" s="230"/>
      <c r="N151" s="231"/>
      <c r="O151" s="232"/>
      <c r="P151" s="233"/>
    </row>
    <row r="152" spans="1:16" ht="12.75">
      <c r="A152" s="237"/>
      <c r="B152" s="238"/>
      <c r="C152" s="244"/>
      <c r="D152" s="241"/>
      <c r="E152" s="260" t="s">
        <v>374</v>
      </c>
      <c r="F152" s="230"/>
      <c r="G152" s="230">
        <f t="shared" si="5"/>
        <v>29600</v>
      </c>
      <c r="H152" s="230"/>
      <c r="I152" s="230"/>
      <c r="J152" s="230">
        <v>2600</v>
      </c>
      <c r="K152" s="230">
        <v>27000</v>
      </c>
      <c r="L152" s="230"/>
      <c r="M152" s="230"/>
      <c r="N152" s="231"/>
      <c r="O152" s="232"/>
      <c r="P152" s="233"/>
    </row>
    <row r="153" spans="1:16" ht="12.75">
      <c r="A153" s="237"/>
      <c r="B153" s="238"/>
      <c r="C153" s="244" t="s">
        <v>38</v>
      </c>
      <c r="D153" s="241"/>
      <c r="E153" s="242" t="s">
        <v>902</v>
      </c>
      <c r="F153" s="230">
        <v>10150</v>
      </c>
      <c r="G153" s="230">
        <f t="shared" si="5"/>
        <v>11300</v>
      </c>
      <c r="H153" s="230"/>
      <c r="I153" s="230"/>
      <c r="J153" s="230">
        <v>500</v>
      </c>
      <c r="K153" s="230">
        <v>8000</v>
      </c>
      <c r="L153" s="230"/>
      <c r="M153" s="230"/>
      <c r="N153" s="231">
        <v>2800</v>
      </c>
      <c r="O153" s="232"/>
      <c r="P153" s="233"/>
    </row>
    <row r="154" spans="1:16" ht="12.75">
      <c r="A154" s="237"/>
      <c r="B154" s="238"/>
      <c r="C154" s="244"/>
      <c r="D154" s="241"/>
      <c r="E154" s="260" t="s">
        <v>303</v>
      </c>
      <c r="F154" s="230">
        <v>4400</v>
      </c>
      <c r="G154" s="230">
        <f t="shared" si="5"/>
        <v>11300</v>
      </c>
      <c r="H154" s="230"/>
      <c r="I154" s="230"/>
      <c r="J154" s="230">
        <v>500</v>
      </c>
      <c r="K154" s="230">
        <v>8000</v>
      </c>
      <c r="L154" s="230"/>
      <c r="M154" s="230"/>
      <c r="N154" s="231">
        <v>2800</v>
      </c>
      <c r="O154" s="232"/>
      <c r="P154" s="233"/>
    </row>
    <row r="155" spans="1:16" ht="12.75">
      <c r="A155" s="237"/>
      <c r="B155" s="238"/>
      <c r="C155" s="244"/>
      <c r="D155" s="241"/>
      <c r="E155" s="260" t="s">
        <v>374</v>
      </c>
      <c r="F155" s="230">
        <v>4398</v>
      </c>
      <c r="G155" s="230">
        <f t="shared" si="5"/>
        <v>5826</v>
      </c>
      <c r="H155" s="230"/>
      <c r="I155" s="230"/>
      <c r="J155" s="230">
        <v>63</v>
      </c>
      <c r="K155" s="230">
        <v>3000</v>
      </c>
      <c r="L155" s="230"/>
      <c r="M155" s="230"/>
      <c r="N155" s="231">
        <v>2763</v>
      </c>
      <c r="O155" s="232"/>
      <c r="P155" s="233"/>
    </row>
    <row r="156" spans="1:16" ht="12.75">
      <c r="A156" s="237"/>
      <c r="B156" s="238"/>
      <c r="C156" s="244" t="s">
        <v>39</v>
      </c>
      <c r="D156" s="241"/>
      <c r="E156" s="242" t="s">
        <v>902</v>
      </c>
      <c r="F156" s="230"/>
      <c r="G156" s="230">
        <f t="shared" si="5"/>
        <v>3000</v>
      </c>
      <c r="H156" s="230"/>
      <c r="I156" s="230"/>
      <c r="J156" s="230"/>
      <c r="K156" s="230">
        <v>3000</v>
      </c>
      <c r="L156" s="230"/>
      <c r="M156" s="230"/>
      <c r="N156" s="231"/>
      <c r="O156" s="232"/>
      <c r="P156" s="233"/>
    </row>
    <row r="157" spans="1:16" ht="12.75">
      <c r="A157" s="266"/>
      <c r="B157" s="267"/>
      <c r="C157" s="289"/>
      <c r="D157" s="283"/>
      <c r="E157" s="260" t="s">
        <v>303</v>
      </c>
      <c r="F157" s="272"/>
      <c r="G157" s="272">
        <f t="shared" si="5"/>
        <v>3000</v>
      </c>
      <c r="H157" s="272"/>
      <c r="I157" s="272"/>
      <c r="J157" s="272"/>
      <c r="K157" s="272">
        <v>3000</v>
      </c>
      <c r="L157" s="272"/>
      <c r="M157" s="272"/>
      <c r="N157" s="273"/>
      <c r="O157" s="269"/>
      <c r="P157" s="263"/>
    </row>
    <row r="158" spans="1:16" ht="12.75">
      <c r="A158" s="266"/>
      <c r="B158" s="267"/>
      <c r="C158" s="289"/>
      <c r="D158" s="283"/>
      <c r="E158" s="260" t="s">
        <v>374</v>
      </c>
      <c r="F158" s="272"/>
      <c r="G158" s="272">
        <f t="shared" si="5"/>
        <v>3000</v>
      </c>
      <c r="H158" s="272"/>
      <c r="I158" s="272"/>
      <c r="J158" s="272"/>
      <c r="K158" s="272">
        <v>3000</v>
      </c>
      <c r="L158" s="272"/>
      <c r="M158" s="272"/>
      <c r="N158" s="273"/>
      <c r="O158" s="269"/>
      <c r="P158" s="263"/>
    </row>
    <row r="159" spans="1:16" ht="12.75">
      <c r="A159" s="237"/>
      <c r="B159" s="238"/>
      <c r="C159" s="244" t="s">
        <v>40</v>
      </c>
      <c r="D159" s="241"/>
      <c r="E159" s="242" t="s">
        <v>902</v>
      </c>
      <c r="F159" s="248"/>
      <c r="G159" s="248">
        <f t="shared" si="5"/>
        <v>1800</v>
      </c>
      <c r="H159" s="248"/>
      <c r="I159" s="248"/>
      <c r="J159" s="248"/>
      <c r="K159" s="248">
        <v>1800</v>
      </c>
      <c r="L159" s="248"/>
      <c r="M159" s="248"/>
      <c r="N159" s="249"/>
      <c r="O159" s="235"/>
      <c r="P159" s="236"/>
    </row>
    <row r="160" spans="1:16" ht="12.75">
      <c r="A160" s="237"/>
      <c r="B160" s="238"/>
      <c r="C160" s="244"/>
      <c r="D160" s="241"/>
      <c r="E160" s="260" t="s">
        <v>303</v>
      </c>
      <c r="F160" s="230"/>
      <c r="G160" s="230">
        <f t="shared" si="5"/>
        <v>1800</v>
      </c>
      <c r="H160" s="230"/>
      <c r="I160" s="230"/>
      <c r="J160" s="230"/>
      <c r="K160" s="230">
        <v>1800</v>
      </c>
      <c r="L160" s="230"/>
      <c r="M160" s="230"/>
      <c r="N160" s="231"/>
      <c r="O160" s="232"/>
      <c r="P160" s="233"/>
    </row>
    <row r="161" spans="1:16" ht="12.75">
      <c r="A161" s="237"/>
      <c r="B161" s="238"/>
      <c r="C161" s="244"/>
      <c r="D161" s="241"/>
      <c r="E161" s="260" t="s">
        <v>374</v>
      </c>
      <c r="F161" s="230"/>
      <c r="G161" s="230">
        <f t="shared" si="5"/>
        <v>1800</v>
      </c>
      <c r="H161" s="230"/>
      <c r="I161" s="230"/>
      <c r="J161" s="230"/>
      <c r="K161" s="230">
        <v>1800</v>
      </c>
      <c r="L161" s="230"/>
      <c r="M161" s="230"/>
      <c r="N161" s="231"/>
      <c r="O161" s="232"/>
      <c r="P161" s="233"/>
    </row>
    <row r="162" spans="1:16" ht="12.75">
      <c r="A162" s="237"/>
      <c r="B162" s="238"/>
      <c r="C162" s="244" t="s">
        <v>41</v>
      </c>
      <c r="D162" s="241"/>
      <c r="E162" s="242" t="s">
        <v>902</v>
      </c>
      <c r="F162" s="230"/>
      <c r="G162" s="230">
        <f t="shared" si="5"/>
        <v>3000</v>
      </c>
      <c r="H162" s="230"/>
      <c r="I162" s="230"/>
      <c r="J162" s="230">
        <v>3000</v>
      </c>
      <c r="K162" s="230"/>
      <c r="L162" s="230"/>
      <c r="M162" s="230"/>
      <c r="N162" s="231"/>
      <c r="O162" s="232"/>
      <c r="P162" s="233"/>
    </row>
    <row r="163" spans="1:16" ht="12.75">
      <c r="A163" s="614"/>
      <c r="B163" s="615"/>
      <c r="C163" s="620"/>
      <c r="D163" s="585"/>
      <c r="E163" s="262" t="s">
        <v>303</v>
      </c>
      <c r="F163" s="430"/>
      <c r="G163" s="431">
        <f>SUM(H163:P163)</f>
        <v>3000</v>
      </c>
      <c r="H163" s="431"/>
      <c r="I163" s="431"/>
      <c r="J163" s="431">
        <v>1800</v>
      </c>
      <c r="K163" s="431">
        <v>1200</v>
      </c>
      <c r="L163" s="431"/>
      <c r="M163" s="431"/>
      <c r="N163" s="432"/>
      <c r="O163" s="430"/>
      <c r="P163" s="616"/>
    </row>
    <row r="164" spans="1:16" ht="13.5" thickBot="1">
      <c r="A164" s="250"/>
      <c r="B164" s="397"/>
      <c r="C164" s="433"/>
      <c r="D164" s="275"/>
      <c r="E164" s="252" t="s">
        <v>374</v>
      </c>
      <c r="F164" s="254"/>
      <c r="G164" s="253">
        <f>SUM(H164:P164)</f>
        <v>2494</v>
      </c>
      <c r="H164" s="253">
        <v>189</v>
      </c>
      <c r="I164" s="253">
        <v>54</v>
      </c>
      <c r="J164" s="253">
        <v>1051</v>
      </c>
      <c r="K164" s="253">
        <v>1200</v>
      </c>
      <c r="L164" s="253"/>
      <c r="M164" s="253"/>
      <c r="N164" s="255"/>
      <c r="O164" s="254"/>
      <c r="P164" s="256"/>
    </row>
    <row r="165" spans="1:16" ht="13.5" thickTop="1">
      <c r="A165" s="1299" t="s">
        <v>1189</v>
      </c>
      <c r="B165" s="1300"/>
      <c r="C165" s="1300"/>
      <c r="D165" s="1300"/>
      <c r="E165" s="1288"/>
      <c r="F165" s="197" t="s">
        <v>1190</v>
      </c>
      <c r="G165" s="198" t="s">
        <v>1191</v>
      </c>
      <c r="H165" s="199" t="s">
        <v>1192</v>
      </c>
      <c r="I165" s="199"/>
      <c r="J165" s="199"/>
      <c r="K165" s="200"/>
      <c r="L165" s="200"/>
      <c r="M165" s="199" t="s">
        <v>1193</v>
      </c>
      <c r="N165" s="201"/>
      <c r="O165" s="197" t="s">
        <v>1194</v>
      </c>
      <c r="P165" s="202" t="s">
        <v>883</v>
      </c>
    </row>
    <row r="166" spans="1:16" ht="12.75">
      <c r="A166" s="1289"/>
      <c r="B166" s="1301"/>
      <c r="C166" s="1301"/>
      <c r="D166" s="1301"/>
      <c r="E166" s="1286"/>
      <c r="F166" s="203"/>
      <c r="G166" s="204"/>
      <c r="H166" s="205"/>
      <c r="I166" s="205"/>
      <c r="J166" s="205"/>
      <c r="K166" s="206"/>
      <c r="L166" s="207"/>
      <c r="M166" s="208" t="s">
        <v>1195</v>
      </c>
      <c r="N166" s="205"/>
      <c r="O166" s="209" t="s">
        <v>1196</v>
      </c>
      <c r="P166" s="210"/>
    </row>
    <row r="167" spans="1:16" ht="12.75">
      <c r="A167" s="1289"/>
      <c r="B167" s="1301"/>
      <c r="C167" s="1301"/>
      <c r="D167" s="1301"/>
      <c r="E167" s="1286"/>
      <c r="F167" s="203"/>
      <c r="G167" s="204"/>
      <c r="H167" s="211" t="s">
        <v>1197</v>
      </c>
      <c r="I167" s="211" t="s">
        <v>1198</v>
      </c>
      <c r="J167" s="211" t="s">
        <v>1199</v>
      </c>
      <c r="K167" s="211" t="s">
        <v>1200</v>
      </c>
      <c r="L167" s="211" t="s">
        <v>1201</v>
      </c>
      <c r="M167" s="211" t="s">
        <v>989</v>
      </c>
      <c r="N167" s="212" t="s">
        <v>879</v>
      </c>
      <c r="O167" s="213"/>
      <c r="P167" s="210"/>
    </row>
    <row r="168" spans="1:16" ht="13.5" thickBot="1">
      <c r="A168" s="1302"/>
      <c r="B168" s="1303"/>
      <c r="C168" s="1303"/>
      <c r="D168" s="1303"/>
      <c r="E168" s="1304"/>
      <c r="F168" s="214"/>
      <c r="G168" s="215"/>
      <c r="H168" s="216" t="s">
        <v>1202</v>
      </c>
      <c r="I168" s="216" t="s">
        <v>1203</v>
      </c>
      <c r="J168" s="216" t="s">
        <v>1204</v>
      </c>
      <c r="K168" s="216" t="s">
        <v>1205</v>
      </c>
      <c r="L168" s="216" t="s">
        <v>1206</v>
      </c>
      <c r="M168" s="217"/>
      <c r="N168" s="218"/>
      <c r="O168" s="219"/>
      <c r="P168" s="220"/>
    </row>
    <row r="169" spans="1:16" ht="13.5" thickTop="1">
      <c r="A169" s="1293" t="s">
        <v>453</v>
      </c>
      <c r="B169" s="1294"/>
      <c r="C169" s="274" t="s">
        <v>42</v>
      </c>
      <c r="D169" s="264"/>
      <c r="E169" s="243" t="s">
        <v>902</v>
      </c>
      <c r="F169" s="230"/>
      <c r="G169" s="230">
        <f aca="true" t="shared" si="6" ref="G169:G191">SUM(H169:P169)</f>
        <v>3000</v>
      </c>
      <c r="H169" s="230"/>
      <c r="I169" s="230"/>
      <c r="J169" s="230"/>
      <c r="K169" s="230"/>
      <c r="L169" s="230"/>
      <c r="M169" s="230"/>
      <c r="N169" s="231"/>
      <c r="O169" s="232"/>
      <c r="P169" s="233">
        <v>3000</v>
      </c>
    </row>
    <row r="170" spans="1:16" ht="12.75">
      <c r="A170" s="237"/>
      <c r="B170" s="238"/>
      <c r="C170" s="244"/>
      <c r="D170" s="241"/>
      <c r="E170" s="260" t="s">
        <v>303</v>
      </c>
      <c r="F170" s="230"/>
      <c r="G170" s="230">
        <f t="shared" si="6"/>
        <v>3000</v>
      </c>
      <c r="H170" s="230"/>
      <c r="I170" s="230"/>
      <c r="J170" s="230"/>
      <c r="K170" s="230">
        <v>3000</v>
      </c>
      <c r="L170" s="230"/>
      <c r="M170" s="230"/>
      <c r="N170" s="231"/>
      <c r="O170" s="232"/>
      <c r="P170" s="233"/>
    </row>
    <row r="171" spans="1:16" ht="12.75">
      <c r="A171" s="237"/>
      <c r="B171" s="238"/>
      <c r="C171" s="244"/>
      <c r="D171" s="241"/>
      <c r="E171" s="260" t="s">
        <v>374</v>
      </c>
      <c r="F171" s="230"/>
      <c r="G171" s="230">
        <f t="shared" si="6"/>
        <v>3000</v>
      </c>
      <c r="H171" s="230"/>
      <c r="I171" s="230"/>
      <c r="J171" s="230"/>
      <c r="K171" s="230">
        <v>3000</v>
      </c>
      <c r="L171" s="230"/>
      <c r="M171" s="230"/>
      <c r="N171" s="231"/>
      <c r="O171" s="232"/>
      <c r="P171" s="233"/>
    </row>
    <row r="172" spans="1:16" ht="12.75">
      <c r="A172" s="237"/>
      <c r="B172" s="238"/>
      <c r="C172" s="244" t="s">
        <v>219</v>
      </c>
      <c r="D172" s="241"/>
      <c r="E172" s="242" t="s">
        <v>902</v>
      </c>
      <c r="F172" s="230"/>
      <c r="G172" s="230">
        <f t="shared" si="6"/>
        <v>600</v>
      </c>
      <c r="H172" s="230"/>
      <c r="I172" s="230"/>
      <c r="J172" s="230"/>
      <c r="K172" s="230">
        <v>600</v>
      </c>
      <c r="L172" s="230"/>
      <c r="M172" s="230"/>
      <c r="N172" s="231"/>
      <c r="O172" s="232"/>
      <c r="P172" s="233"/>
    </row>
    <row r="173" spans="1:16" ht="12.75">
      <c r="A173" s="237"/>
      <c r="B173" s="238"/>
      <c r="C173" s="274"/>
      <c r="D173" s="264"/>
      <c r="E173" s="260" t="s">
        <v>303</v>
      </c>
      <c r="F173" s="230"/>
      <c r="G173" s="230">
        <f t="shared" si="6"/>
        <v>600</v>
      </c>
      <c r="H173" s="230"/>
      <c r="I173" s="230"/>
      <c r="J173" s="230"/>
      <c r="K173" s="230">
        <v>600</v>
      </c>
      <c r="L173" s="230"/>
      <c r="M173" s="230"/>
      <c r="N173" s="231"/>
      <c r="O173" s="232"/>
      <c r="P173" s="233"/>
    </row>
    <row r="174" spans="1:16" ht="12.75">
      <c r="A174" s="237"/>
      <c r="B174" s="238"/>
      <c r="C174" s="244"/>
      <c r="D174" s="241"/>
      <c r="E174" s="260" t="s">
        <v>374</v>
      </c>
      <c r="F174" s="248"/>
      <c r="G174" s="248">
        <f t="shared" si="6"/>
        <v>600</v>
      </c>
      <c r="H174" s="248"/>
      <c r="I174" s="248"/>
      <c r="J174" s="248"/>
      <c r="K174" s="248">
        <v>600</v>
      </c>
      <c r="L174" s="248"/>
      <c r="M174" s="248"/>
      <c r="N174" s="249"/>
      <c r="O174" s="235"/>
      <c r="P174" s="236"/>
    </row>
    <row r="175" spans="1:16" ht="12.75">
      <c r="A175" s="1326">
        <v>853136</v>
      </c>
      <c r="B175" s="1327"/>
      <c r="C175" s="1328" t="s">
        <v>257</v>
      </c>
      <c r="D175" s="1329"/>
      <c r="E175" s="243" t="s">
        <v>902</v>
      </c>
      <c r="F175" s="972"/>
      <c r="G175" s="973"/>
      <c r="H175" s="974"/>
      <c r="I175" s="974"/>
      <c r="J175" s="974"/>
      <c r="K175" s="974"/>
      <c r="L175" s="974"/>
      <c r="M175" s="207"/>
      <c r="N175" s="206"/>
      <c r="O175" s="229"/>
      <c r="P175" s="975"/>
    </row>
    <row r="176" spans="1:16" ht="12.75">
      <c r="A176" s="463"/>
      <c r="B176" s="439"/>
      <c r="C176" s="438"/>
      <c r="D176" s="439"/>
      <c r="E176" s="260" t="s">
        <v>303</v>
      </c>
      <c r="F176" s="471"/>
      <c r="G176" s="471"/>
      <c r="H176" s="258"/>
      <c r="I176" s="258"/>
      <c r="J176" s="258"/>
      <c r="K176" s="258"/>
      <c r="L176" s="258"/>
      <c r="M176" s="258"/>
      <c r="N176" s="472"/>
      <c r="O176" s="473"/>
      <c r="P176" s="474"/>
    </row>
    <row r="177" spans="1:16" ht="12.75">
      <c r="A177" s="463"/>
      <c r="B177" s="439"/>
      <c r="C177" s="438"/>
      <c r="D177" s="439"/>
      <c r="E177" s="229" t="s">
        <v>374</v>
      </c>
      <c r="F177" s="471">
        <v>237</v>
      </c>
      <c r="G177" s="471">
        <f>SUM(H177:P177)</f>
        <v>70</v>
      </c>
      <c r="H177" s="258"/>
      <c r="I177" s="258"/>
      <c r="J177" s="258"/>
      <c r="K177" s="258">
        <v>70</v>
      </c>
      <c r="L177" s="258"/>
      <c r="M177" s="258"/>
      <c r="N177" s="472"/>
      <c r="O177" s="473"/>
      <c r="P177" s="474"/>
    </row>
    <row r="178" spans="1:16" ht="12.75">
      <c r="A178" s="1293" t="s">
        <v>43</v>
      </c>
      <c r="B178" s="1294"/>
      <c r="C178" s="274" t="s">
        <v>44</v>
      </c>
      <c r="D178" s="264"/>
      <c r="E178" s="229" t="s">
        <v>902</v>
      </c>
      <c r="F178" s="230"/>
      <c r="G178" s="230">
        <f t="shared" si="6"/>
        <v>1500</v>
      </c>
      <c r="H178" s="230"/>
      <c r="I178" s="230"/>
      <c r="J178" s="230">
        <v>1500</v>
      </c>
      <c r="K178" s="230"/>
      <c r="L178" s="230"/>
      <c r="M178" s="230"/>
      <c r="N178" s="231"/>
      <c r="O178" s="232"/>
      <c r="P178" s="233"/>
    </row>
    <row r="179" spans="1:16" ht="12.75">
      <c r="A179" s="237"/>
      <c r="B179" s="238"/>
      <c r="C179" s="274"/>
      <c r="D179" s="264"/>
      <c r="E179" s="260" t="s">
        <v>303</v>
      </c>
      <c r="F179" s="230"/>
      <c r="G179" s="230">
        <f t="shared" si="6"/>
        <v>1500</v>
      </c>
      <c r="H179" s="230"/>
      <c r="I179" s="230"/>
      <c r="J179" s="230">
        <v>1500</v>
      </c>
      <c r="K179" s="230"/>
      <c r="L179" s="230"/>
      <c r="M179" s="230"/>
      <c r="N179" s="231"/>
      <c r="O179" s="232"/>
      <c r="P179" s="233"/>
    </row>
    <row r="180" spans="1:16" ht="12.75">
      <c r="A180" s="237"/>
      <c r="B180" s="238"/>
      <c r="C180" s="274"/>
      <c r="D180" s="264"/>
      <c r="E180" s="229" t="s">
        <v>374</v>
      </c>
      <c r="F180" s="230"/>
      <c r="G180" s="230">
        <f t="shared" si="6"/>
        <v>614</v>
      </c>
      <c r="H180" s="230"/>
      <c r="I180" s="230"/>
      <c r="J180" s="230">
        <v>614</v>
      </c>
      <c r="K180" s="230"/>
      <c r="L180" s="230"/>
      <c r="M180" s="230"/>
      <c r="N180" s="231"/>
      <c r="O180" s="232"/>
      <c r="P180" s="233"/>
    </row>
    <row r="181" spans="1:16" ht="12.75">
      <c r="A181" s="1293" t="s">
        <v>45</v>
      </c>
      <c r="B181" s="1294"/>
      <c r="C181" s="274" t="s">
        <v>46</v>
      </c>
      <c r="D181" s="264"/>
      <c r="E181" s="229" t="s">
        <v>902</v>
      </c>
      <c r="F181" s="230">
        <v>1400</v>
      </c>
      <c r="G181" s="230">
        <f t="shared" si="6"/>
        <v>1400</v>
      </c>
      <c r="H181" s="230">
        <v>1060</v>
      </c>
      <c r="I181" s="230">
        <v>340</v>
      </c>
      <c r="J181" s="230"/>
      <c r="K181" s="230"/>
      <c r="L181" s="230"/>
      <c r="M181" s="230"/>
      <c r="N181" s="231"/>
      <c r="O181" s="232"/>
      <c r="P181" s="233"/>
    </row>
    <row r="182" spans="1:16" ht="12.75">
      <c r="A182" s="237"/>
      <c r="B182" s="238"/>
      <c r="C182" s="274"/>
      <c r="D182" s="264"/>
      <c r="E182" s="260" t="s">
        <v>303</v>
      </c>
      <c r="F182" s="230">
        <v>1400</v>
      </c>
      <c r="G182" s="230">
        <f t="shared" si="6"/>
        <v>1400</v>
      </c>
      <c r="H182" s="230">
        <v>1060</v>
      </c>
      <c r="I182" s="230">
        <v>340</v>
      </c>
      <c r="J182" s="230"/>
      <c r="K182" s="230"/>
      <c r="L182" s="230"/>
      <c r="M182" s="230"/>
      <c r="N182" s="231"/>
      <c r="O182" s="232"/>
      <c r="P182" s="233"/>
    </row>
    <row r="183" spans="1:16" ht="12.75">
      <c r="A183" s="237"/>
      <c r="B183" s="238"/>
      <c r="C183" s="274"/>
      <c r="D183" s="264"/>
      <c r="E183" s="229" t="s">
        <v>374</v>
      </c>
      <c r="F183" s="230">
        <v>1544</v>
      </c>
      <c r="G183" s="230">
        <f t="shared" si="6"/>
        <v>1901</v>
      </c>
      <c r="H183" s="230">
        <v>642</v>
      </c>
      <c r="I183" s="230">
        <v>131</v>
      </c>
      <c r="J183" s="230">
        <v>1128</v>
      </c>
      <c r="K183" s="230"/>
      <c r="L183" s="230"/>
      <c r="M183" s="230"/>
      <c r="N183" s="231"/>
      <c r="O183" s="232"/>
      <c r="P183" s="233"/>
    </row>
    <row r="184" spans="1:16" ht="12.75">
      <c r="A184" s="1293" t="s">
        <v>1221</v>
      </c>
      <c r="B184" s="1294"/>
      <c r="C184" s="274" t="s">
        <v>47</v>
      </c>
      <c r="D184" s="264"/>
      <c r="E184" s="229" t="s">
        <v>902</v>
      </c>
      <c r="F184" s="230"/>
      <c r="G184" s="230">
        <f t="shared" si="6"/>
        <v>18000</v>
      </c>
      <c r="H184" s="230"/>
      <c r="I184" s="230"/>
      <c r="J184" s="230">
        <v>18000</v>
      </c>
      <c r="K184" s="230"/>
      <c r="L184" s="230"/>
      <c r="M184" s="230"/>
      <c r="N184" s="231"/>
      <c r="O184" s="232"/>
      <c r="P184" s="233"/>
    </row>
    <row r="185" spans="1:16" ht="12.75">
      <c r="A185" s="237"/>
      <c r="B185" s="238"/>
      <c r="C185" s="274"/>
      <c r="D185" s="264"/>
      <c r="E185" s="260" t="s">
        <v>303</v>
      </c>
      <c r="F185" s="230"/>
      <c r="G185" s="230">
        <f t="shared" si="6"/>
        <v>24000</v>
      </c>
      <c r="H185" s="230"/>
      <c r="I185" s="230"/>
      <c r="J185" s="230">
        <v>24000</v>
      </c>
      <c r="K185" s="230"/>
      <c r="L185" s="230"/>
      <c r="M185" s="230"/>
      <c r="N185" s="231"/>
      <c r="O185" s="232"/>
      <c r="P185" s="233"/>
    </row>
    <row r="186" spans="1:16" ht="12.75">
      <c r="A186" s="237"/>
      <c r="B186" s="238"/>
      <c r="C186" s="274"/>
      <c r="D186" s="264"/>
      <c r="E186" s="229" t="s">
        <v>374</v>
      </c>
      <c r="F186" s="230"/>
      <c r="G186" s="230">
        <f t="shared" si="6"/>
        <v>21605</v>
      </c>
      <c r="H186" s="230"/>
      <c r="I186" s="230"/>
      <c r="J186" s="230">
        <v>21605</v>
      </c>
      <c r="K186" s="230"/>
      <c r="L186" s="230"/>
      <c r="M186" s="230"/>
      <c r="N186" s="231"/>
      <c r="O186" s="232"/>
      <c r="P186" s="233"/>
    </row>
    <row r="187" spans="1:16" ht="12.75">
      <c r="A187" s="1293" t="s">
        <v>1221</v>
      </c>
      <c r="B187" s="1294"/>
      <c r="C187" s="274" t="s">
        <v>48</v>
      </c>
      <c r="D187" s="264"/>
      <c r="E187" s="229" t="s">
        <v>902</v>
      </c>
      <c r="F187" s="230"/>
      <c r="G187" s="230">
        <f t="shared" si="6"/>
        <v>4500</v>
      </c>
      <c r="H187" s="230"/>
      <c r="I187" s="230"/>
      <c r="J187" s="230">
        <v>4500</v>
      </c>
      <c r="K187" s="230"/>
      <c r="L187" s="230"/>
      <c r="M187" s="230"/>
      <c r="N187" s="231"/>
      <c r="O187" s="232"/>
      <c r="P187" s="233"/>
    </row>
    <row r="188" spans="1:16" ht="12.75">
      <c r="A188" s="237"/>
      <c r="B188" s="238"/>
      <c r="C188" s="274"/>
      <c r="D188" s="264"/>
      <c r="E188" s="260" t="s">
        <v>303</v>
      </c>
      <c r="F188" s="230">
        <v>1655</v>
      </c>
      <c r="G188" s="230">
        <f t="shared" si="6"/>
        <v>6100</v>
      </c>
      <c r="H188" s="230"/>
      <c r="I188" s="230"/>
      <c r="J188" s="230">
        <v>6100</v>
      </c>
      <c r="K188" s="230"/>
      <c r="L188" s="230"/>
      <c r="M188" s="230"/>
      <c r="N188" s="231"/>
      <c r="O188" s="232"/>
      <c r="P188" s="233"/>
    </row>
    <row r="189" spans="1:16" ht="12.75">
      <c r="A189" s="237"/>
      <c r="B189" s="238"/>
      <c r="C189" s="274"/>
      <c r="D189" s="264"/>
      <c r="E189" s="260" t="s">
        <v>374</v>
      </c>
      <c r="F189" s="230">
        <v>1655</v>
      </c>
      <c r="G189" s="230">
        <f t="shared" si="6"/>
        <v>5795</v>
      </c>
      <c r="H189" s="230"/>
      <c r="I189" s="230"/>
      <c r="J189" s="230">
        <v>5795</v>
      </c>
      <c r="K189" s="230"/>
      <c r="L189" s="230"/>
      <c r="M189" s="230"/>
      <c r="N189" s="231"/>
      <c r="O189" s="232"/>
      <c r="P189" s="233"/>
    </row>
    <row r="190" spans="1:16" ht="12.75">
      <c r="A190" s="1293" t="s">
        <v>1221</v>
      </c>
      <c r="B190" s="1294"/>
      <c r="C190" s="244" t="s">
        <v>49</v>
      </c>
      <c r="D190" s="241"/>
      <c r="E190" s="242" t="s">
        <v>902</v>
      </c>
      <c r="F190" s="230"/>
      <c r="G190" s="230">
        <f t="shared" si="6"/>
        <v>7000</v>
      </c>
      <c r="H190" s="230"/>
      <c r="I190" s="230"/>
      <c r="J190" s="230"/>
      <c r="K190" s="230"/>
      <c r="L190" s="230"/>
      <c r="M190" s="230"/>
      <c r="N190" s="231"/>
      <c r="O190" s="232"/>
      <c r="P190" s="233">
        <v>7000</v>
      </c>
    </row>
    <row r="191" spans="1:16" ht="12.75">
      <c r="A191" s="237"/>
      <c r="B191" s="238"/>
      <c r="C191" s="274"/>
      <c r="D191" s="264"/>
      <c r="E191" s="260" t="s">
        <v>303</v>
      </c>
      <c r="F191" s="230"/>
      <c r="G191" s="230">
        <f t="shared" si="6"/>
        <v>2632</v>
      </c>
      <c r="H191" s="230"/>
      <c r="I191" s="230"/>
      <c r="J191" s="230"/>
      <c r="K191" s="230"/>
      <c r="L191" s="230"/>
      <c r="M191" s="230"/>
      <c r="N191" s="231"/>
      <c r="O191" s="232"/>
      <c r="P191" s="233">
        <v>2632</v>
      </c>
    </row>
    <row r="192" spans="1:16" ht="12.75">
      <c r="A192" s="237"/>
      <c r="B192" s="238"/>
      <c r="C192" s="274"/>
      <c r="D192" s="264"/>
      <c r="E192" s="229" t="s">
        <v>374</v>
      </c>
      <c r="F192" s="230"/>
      <c r="G192" s="230"/>
      <c r="H192" s="230"/>
      <c r="I192" s="230"/>
      <c r="J192" s="230"/>
      <c r="K192" s="230"/>
      <c r="L192" s="230"/>
      <c r="M192" s="230"/>
      <c r="N192" s="231"/>
      <c r="O192" s="232"/>
      <c r="P192" s="233"/>
    </row>
    <row r="193" spans="1:16" ht="12.75">
      <c r="A193" s="1293" t="s">
        <v>1221</v>
      </c>
      <c r="B193" s="1294"/>
      <c r="C193" s="274" t="s">
        <v>50</v>
      </c>
      <c r="D193" s="264"/>
      <c r="E193" s="229" t="s">
        <v>902</v>
      </c>
      <c r="F193" s="230"/>
      <c r="G193" s="230">
        <f aca="true" t="shared" si="7" ref="G193:G198">SUM(H193:P193)</f>
        <v>47541</v>
      </c>
      <c r="H193" s="230"/>
      <c r="I193" s="230"/>
      <c r="J193" s="230">
        <v>8766</v>
      </c>
      <c r="K193" s="230"/>
      <c r="L193" s="230"/>
      <c r="M193" s="230"/>
      <c r="N193" s="231"/>
      <c r="O193" s="232">
        <v>24155</v>
      </c>
      <c r="P193" s="233">
        <v>14620</v>
      </c>
    </row>
    <row r="194" spans="1:16" ht="12.75">
      <c r="A194" s="237"/>
      <c r="B194" s="238"/>
      <c r="C194" s="246"/>
      <c r="D194" s="264"/>
      <c r="E194" s="260" t="s">
        <v>303</v>
      </c>
      <c r="F194" s="230"/>
      <c r="G194" s="230">
        <f t="shared" si="7"/>
        <v>499560</v>
      </c>
      <c r="H194" s="230"/>
      <c r="I194" s="230"/>
      <c r="J194" s="230">
        <v>18766</v>
      </c>
      <c r="K194" s="230"/>
      <c r="L194" s="230"/>
      <c r="M194" s="230"/>
      <c r="N194" s="231"/>
      <c r="O194" s="232">
        <v>466174</v>
      </c>
      <c r="P194" s="233">
        <v>14620</v>
      </c>
    </row>
    <row r="195" spans="1:16" ht="12.75">
      <c r="A195" s="237"/>
      <c r="B195" s="238"/>
      <c r="C195" s="246"/>
      <c r="D195" s="264"/>
      <c r="E195" s="229" t="s">
        <v>374</v>
      </c>
      <c r="F195" s="230"/>
      <c r="G195" s="230">
        <f t="shared" si="7"/>
        <v>484272</v>
      </c>
      <c r="H195" s="230"/>
      <c r="I195" s="230"/>
      <c r="J195" s="230">
        <v>18098</v>
      </c>
      <c r="K195" s="230"/>
      <c r="L195" s="230"/>
      <c r="M195" s="230"/>
      <c r="N195" s="231"/>
      <c r="O195" s="232">
        <v>466174</v>
      </c>
      <c r="P195" s="233"/>
    </row>
    <row r="196" spans="1:17" ht="12.75">
      <c r="A196" s="1307">
        <v>751153</v>
      </c>
      <c r="B196" s="1294"/>
      <c r="C196" s="1309" t="s">
        <v>51</v>
      </c>
      <c r="D196" s="1309"/>
      <c r="E196" s="229" t="s">
        <v>902</v>
      </c>
      <c r="F196" s="235"/>
      <c r="G196" s="230">
        <f t="shared" si="7"/>
        <v>8500</v>
      </c>
      <c r="H196" s="235"/>
      <c r="I196" s="235"/>
      <c r="J196" s="235">
        <v>8500</v>
      </c>
      <c r="K196" s="235"/>
      <c r="L196" s="235"/>
      <c r="M196" s="235"/>
      <c r="N196" s="235"/>
      <c r="O196" s="235"/>
      <c r="P196" s="236"/>
      <c r="Q196" s="192"/>
    </row>
    <row r="197" spans="1:17" ht="12.75">
      <c r="A197" s="276"/>
      <c r="B197" s="238"/>
      <c r="C197" s="245"/>
      <c r="D197" s="245"/>
      <c r="E197" s="260" t="s">
        <v>303</v>
      </c>
      <c r="F197" s="235"/>
      <c r="G197" s="230">
        <f t="shared" si="7"/>
        <v>13300</v>
      </c>
      <c r="H197" s="235"/>
      <c r="I197" s="235"/>
      <c r="J197" s="235">
        <v>13300</v>
      </c>
      <c r="K197" s="235"/>
      <c r="L197" s="235"/>
      <c r="M197" s="235"/>
      <c r="N197" s="235"/>
      <c r="O197" s="235"/>
      <c r="P197" s="236"/>
      <c r="Q197" s="192"/>
    </row>
    <row r="198" spans="1:17" ht="12.75">
      <c r="A198" s="276"/>
      <c r="B198" s="238"/>
      <c r="C198" s="245"/>
      <c r="D198" s="245"/>
      <c r="E198" s="229" t="s">
        <v>374</v>
      </c>
      <c r="F198" s="235"/>
      <c r="G198" s="230">
        <f t="shared" si="7"/>
        <v>19649</v>
      </c>
      <c r="H198" s="235"/>
      <c r="I198" s="235"/>
      <c r="J198" s="235">
        <v>19649</v>
      </c>
      <c r="K198" s="235"/>
      <c r="L198" s="235"/>
      <c r="M198" s="235"/>
      <c r="N198" s="235"/>
      <c r="O198" s="235"/>
      <c r="P198" s="236"/>
      <c r="Q198" s="192"/>
    </row>
    <row r="199" spans="1:17" ht="12.75">
      <c r="A199" s="1307">
        <v>751153</v>
      </c>
      <c r="B199" s="1294"/>
      <c r="C199" s="1295" t="s">
        <v>52</v>
      </c>
      <c r="D199" s="1309"/>
      <c r="E199" s="229" t="s">
        <v>902</v>
      </c>
      <c r="F199" s="235">
        <v>8000</v>
      </c>
      <c r="G199" s="230"/>
      <c r="H199" s="235"/>
      <c r="I199" s="235"/>
      <c r="J199" s="235"/>
      <c r="K199" s="235"/>
      <c r="L199" s="235"/>
      <c r="M199" s="235"/>
      <c r="N199" s="235"/>
      <c r="O199" s="235"/>
      <c r="P199" s="236"/>
      <c r="Q199" s="192"/>
    </row>
    <row r="200" spans="1:17" ht="12.75">
      <c r="A200" s="276"/>
      <c r="B200" s="277"/>
      <c r="C200" s="244"/>
      <c r="D200" s="245"/>
      <c r="E200" s="260" t="s">
        <v>303</v>
      </c>
      <c r="F200" s="235">
        <v>36467</v>
      </c>
      <c r="G200" s="230"/>
      <c r="H200" s="235"/>
      <c r="I200" s="235"/>
      <c r="J200" s="235"/>
      <c r="K200" s="235"/>
      <c r="L200" s="235"/>
      <c r="M200" s="235"/>
      <c r="N200" s="235"/>
      <c r="O200" s="235"/>
      <c r="P200" s="236"/>
      <c r="Q200" s="192"/>
    </row>
    <row r="201" spans="1:17" ht="12.75">
      <c r="A201" s="276"/>
      <c r="B201" s="277"/>
      <c r="C201" s="244"/>
      <c r="D201" s="245"/>
      <c r="E201" s="229" t="s">
        <v>374</v>
      </c>
      <c r="F201" s="235">
        <v>49876</v>
      </c>
      <c r="G201" s="230"/>
      <c r="H201" s="235"/>
      <c r="I201" s="235"/>
      <c r="J201" s="235"/>
      <c r="K201" s="235"/>
      <c r="L201" s="235"/>
      <c r="M201" s="235"/>
      <c r="N201" s="235"/>
      <c r="O201" s="235"/>
      <c r="P201" s="236"/>
      <c r="Q201" s="192"/>
    </row>
    <row r="202" spans="1:17" ht="12.75">
      <c r="A202" s="1310" t="s">
        <v>53</v>
      </c>
      <c r="B202" s="1306"/>
      <c r="C202" s="1306"/>
      <c r="D202" s="1306"/>
      <c r="E202" s="278" t="s">
        <v>902</v>
      </c>
      <c r="F202" s="279">
        <f aca="true" t="shared" si="8" ref="F202:P202">SUM(F10+F13+F16+F19+F22+F25+F28+F31+F34+F37+F40+F43+F46+F49+F52+F59+F62+F65+F68+F71+F74+F77+F80+F83+F86+F89+F92+F95+F98+F101+F104+F107+F114+F117+F120+F123+F126+F129+F132+F135+F138+F141+F144+F147+F150+F153+F156+F159+F162+F175+F169+F172+F178+F181+F184+F187+F190+F193+F196+F199)</f>
        <v>3088996</v>
      </c>
      <c r="G202" s="279">
        <f t="shared" si="8"/>
        <v>2201206</v>
      </c>
      <c r="H202" s="279">
        <f t="shared" si="8"/>
        <v>339353</v>
      </c>
      <c r="I202" s="279">
        <f t="shared" si="8"/>
        <v>113286</v>
      </c>
      <c r="J202" s="279">
        <f t="shared" si="8"/>
        <v>414464</v>
      </c>
      <c r="K202" s="279">
        <f t="shared" si="8"/>
        <v>202736</v>
      </c>
      <c r="L202" s="279">
        <f t="shared" si="8"/>
        <v>136650</v>
      </c>
      <c r="M202" s="279">
        <f t="shared" si="8"/>
        <v>21500</v>
      </c>
      <c r="N202" s="279">
        <f t="shared" si="8"/>
        <v>762542</v>
      </c>
      <c r="O202" s="279">
        <f t="shared" si="8"/>
        <v>27155</v>
      </c>
      <c r="P202" s="280">
        <f t="shared" si="8"/>
        <v>183520</v>
      </c>
      <c r="Q202" s="192"/>
    </row>
    <row r="203" spans="1:17" ht="12.75">
      <c r="A203" s="1307"/>
      <c r="B203" s="1308"/>
      <c r="C203" s="265"/>
      <c r="D203" s="247"/>
      <c r="E203" s="281" t="s">
        <v>303</v>
      </c>
      <c r="F203" s="279">
        <f aca="true" t="shared" si="9" ref="F203:P203">SUM(F11+F14+F17+F20+F23+F26+F29+F32+F35+F38+F41+F44+F47+F50+F53+F60+F63+F66+F69+F72+F75+F78+F81+F84+F87+F90+F93+F96+F99+F102+F105+F108+F115+F118+F121+F124+F127+F130+F133+F136+F139+F142+F145+F148+F151+F154+F157+F160+F163+F176+F170+F173+F179+F182+F185+F188+F191+F194+F197+F200)</f>
        <v>4153799</v>
      </c>
      <c r="G203" s="279">
        <f t="shared" si="9"/>
        <v>2932735</v>
      </c>
      <c r="H203" s="279">
        <f t="shared" si="9"/>
        <v>379976</v>
      </c>
      <c r="I203" s="279">
        <f t="shared" si="9"/>
        <v>127519</v>
      </c>
      <c r="J203" s="279">
        <f t="shared" si="9"/>
        <v>447978</v>
      </c>
      <c r="K203" s="279">
        <f t="shared" si="9"/>
        <v>203318</v>
      </c>
      <c r="L203" s="279">
        <f t="shared" si="9"/>
        <v>135752</v>
      </c>
      <c r="M203" s="279">
        <f t="shared" si="9"/>
        <v>17500</v>
      </c>
      <c r="N203" s="279">
        <f t="shared" si="9"/>
        <v>809397</v>
      </c>
      <c r="O203" s="279">
        <f t="shared" si="9"/>
        <v>640174</v>
      </c>
      <c r="P203" s="280">
        <f t="shared" si="9"/>
        <v>171121</v>
      </c>
      <c r="Q203" s="192"/>
    </row>
    <row r="204" spans="1:17" ht="12.75">
      <c r="A204" s="1307"/>
      <c r="B204" s="1308"/>
      <c r="C204" s="265"/>
      <c r="D204" s="247"/>
      <c r="E204" s="281" t="s">
        <v>374</v>
      </c>
      <c r="F204" s="279">
        <f aca="true" t="shared" si="10" ref="F204:P204">SUM(F12+F15+F18+F21+F24+F27+F30+F33+F36+F39+F42+F45+F48+F51+F54+F61+F64+F67+F70+F73+F76+F79+F82+F85+F88+F91+F94+F97+F100+F103+F106+F109+F116+F119+F122+F125+F128+F131+F134+F137+F140+F143+F146+F149+F152+F155+F158+F161+F164+F177+F171+F174+F180+F183+F186+F189+F192+F195+F198+F201)</f>
        <v>4044567</v>
      </c>
      <c r="G204" s="279">
        <f t="shared" si="10"/>
        <v>2679411</v>
      </c>
      <c r="H204" s="279">
        <f t="shared" si="10"/>
        <v>376287</v>
      </c>
      <c r="I204" s="279">
        <f t="shared" si="10"/>
        <v>124803</v>
      </c>
      <c r="J204" s="279">
        <f t="shared" si="10"/>
        <v>436270</v>
      </c>
      <c r="K204" s="279">
        <f t="shared" si="10"/>
        <v>197678</v>
      </c>
      <c r="L204" s="279">
        <f t="shared" si="10"/>
        <v>135776</v>
      </c>
      <c r="M204" s="279">
        <f t="shared" si="10"/>
        <v>11451</v>
      </c>
      <c r="N204" s="279">
        <f t="shared" si="10"/>
        <v>758772</v>
      </c>
      <c r="O204" s="279">
        <f t="shared" si="10"/>
        <v>638374</v>
      </c>
      <c r="P204" s="280">
        <f t="shared" si="10"/>
        <v>0</v>
      </c>
      <c r="Q204" s="192"/>
    </row>
    <row r="205" spans="1:16" s="282" customFormat="1" ht="12.75">
      <c r="A205" s="1305"/>
      <c r="B205" s="1306"/>
      <c r="C205" s="1306"/>
      <c r="D205" s="1306"/>
      <c r="E205" s="281"/>
      <c r="F205" s="279"/>
      <c r="G205" s="230"/>
      <c r="H205" s="279"/>
      <c r="I205" s="279"/>
      <c r="J205" s="279"/>
      <c r="K205" s="279"/>
      <c r="L205" s="279"/>
      <c r="M205" s="279"/>
      <c r="N205" s="279"/>
      <c r="O205" s="279"/>
      <c r="P205" s="280"/>
    </row>
    <row r="206" spans="1:16" ht="12.75">
      <c r="A206" s="1305" t="s">
        <v>54</v>
      </c>
      <c r="B206" s="1306"/>
      <c r="C206" s="1306"/>
      <c r="D206" s="1306"/>
      <c r="E206" s="229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6"/>
    </row>
    <row r="207" spans="1:16" ht="12.75">
      <c r="A207" s="1293" t="s">
        <v>55</v>
      </c>
      <c r="B207" s="1294"/>
      <c r="C207" s="1295" t="s">
        <v>56</v>
      </c>
      <c r="D207" s="1296"/>
      <c r="E207" s="229" t="s">
        <v>902</v>
      </c>
      <c r="F207" s="235">
        <v>680</v>
      </c>
      <c r="G207" s="235">
        <f aca="true" t="shared" si="11" ref="G207:G213">SUM(H207:P207)</f>
        <v>680</v>
      </c>
      <c r="H207" s="235"/>
      <c r="I207" s="235"/>
      <c r="J207" s="235">
        <v>530</v>
      </c>
      <c r="K207" s="235">
        <v>150</v>
      </c>
      <c r="L207" s="235"/>
      <c r="M207" s="235"/>
      <c r="N207" s="235"/>
      <c r="O207" s="235"/>
      <c r="P207" s="236"/>
    </row>
    <row r="208" spans="1:16" ht="12.75">
      <c r="A208" s="237"/>
      <c r="B208" s="238"/>
      <c r="C208" s="244"/>
      <c r="D208" s="241"/>
      <c r="E208" s="260" t="s">
        <v>303</v>
      </c>
      <c r="F208" s="272">
        <v>980</v>
      </c>
      <c r="G208" s="235">
        <f>SUM(H208:P208)</f>
        <v>980</v>
      </c>
      <c r="H208" s="272"/>
      <c r="I208" s="272"/>
      <c r="J208" s="272">
        <v>680</v>
      </c>
      <c r="K208" s="272">
        <v>300</v>
      </c>
      <c r="L208" s="272"/>
      <c r="M208" s="272"/>
      <c r="N208" s="272"/>
      <c r="O208" s="272"/>
      <c r="P208" s="263"/>
    </row>
    <row r="209" spans="1:16" ht="12.75">
      <c r="A209" s="237"/>
      <c r="B209" s="238"/>
      <c r="C209" s="244"/>
      <c r="D209" s="241"/>
      <c r="E209" s="260" t="s">
        <v>374</v>
      </c>
      <c r="F209" s="272">
        <v>980</v>
      </c>
      <c r="G209" s="235">
        <f>SUM(H209:P209)</f>
        <v>329</v>
      </c>
      <c r="H209" s="272"/>
      <c r="I209" s="272">
        <v>1</v>
      </c>
      <c r="J209" s="272">
        <v>288</v>
      </c>
      <c r="K209" s="272">
        <v>40</v>
      </c>
      <c r="L209" s="272"/>
      <c r="M209" s="272"/>
      <c r="N209" s="272"/>
      <c r="O209" s="272"/>
      <c r="P209" s="263"/>
    </row>
    <row r="210" spans="1:16" ht="12.75">
      <c r="A210" s="1293"/>
      <c r="B210" s="1294"/>
      <c r="C210" s="1295" t="s">
        <v>57</v>
      </c>
      <c r="D210" s="1296"/>
      <c r="E210" s="260" t="s">
        <v>902</v>
      </c>
      <c r="F210" s="272">
        <v>680</v>
      </c>
      <c r="G210" s="235">
        <f t="shared" si="11"/>
        <v>680</v>
      </c>
      <c r="H210" s="272"/>
      <c r="I210" s="272"/>
      <c r="J210" s="272">
        <v>680</v>
      </c>
      <c r="K210" s="272"/>
      <c r="L210" s="272"/>
      <c r="M210" s="272"/>
      <c r="N210" s="272"/>
      <c r="O210" s="272"/>
      <c r="P210" s="263"/>
    </row>
    <row r="211" spans="1:16" ht="12.75">
      <c r="A211" s="237"/>
      <c r="B211" s="238"/>
      <c r="C211" s="244"/>
      <c r="D211" s="241"/>
      <c r="E211" s="260" t="s">
        <v>303</v>
      </c>
      <c r="F211" s="272">
        <v>1235</v>
      </c>
      <c r="G211" s="235">
        <f>SUM(H211:P211)</f>
        <v>1235</v>
      </c>
      <c r="H211" s="272"/>
      <c r="I211" s="272"/>
      <c r="J211" s="272">
        <v>1235</v>
      </c>
      <c r="K211" s="272"/>
      <c r="L211" s="272"/>
      <c r="M211" s="272"/>
      <c r="N211" s="272"/>
      <c r="O211" s="272"/>
      <c r="P211" s="263"/>
    </row>
    <row r="212" spans="1:16" ht="12.75">
      <c r="A212" s="237"/>
      <c r="B212" s="238"/>
      <c r="C212" s="244"/>
      <c r="D212" s="241"/>
      <c r="E212" s="260" t="s">
        <v>374</v>
      </c>
      <c r="F212" s="272">
        <v>1235</v>
      </c>
      <c r="G212" s="235">
        <f>SUM(H212:P212)</f>
        <v>979</v>
      </c>
      <c r="H212" s="272"/>
      <c r="I212" s="272">
        <v>9</v>
      </c>
      <c r="J212" s="272">
        <v>970</v>
      </c>
      <c r="K212" s="272"/>
      <c r="L212" s="272"/>
      <c r="M212" s="272"/>
      <c r="N212" s="272"/>
      <c r="O212" s="272"/>
      <c r="P212" s="263"/>
    </row>
    <row r="213" spans="1:16" ht="12.75">
      <c r="A213" s="1293"/>
      <c r="B213" s="1294"/>
      <c r="C213" s="1295" t="s">
        <v>58</v>
      </c>
      <c r="D213" s="1296"/>
      <c r="E213" s="260" t="s">
        <v>902</v>
      </c>
      <c r="F213" s="272">
        <v>680</v>
      </c>
      <c r="G213" s="235">
        <f t="shared" si="11"/>
        <v>680</v>
      </c>
      <c r="H213" s="272"/>
      <c r="I213" s="272"/>
      <c r="J213" s="272">
        <v>680</v>
      </c>
      <c r="K213" s="272"/>
      <c r="L213" s="272"/>
      <c r="M213" s="272"/>
      <c r="N213" s="272"/>
      <c r="O213" s="272"/>
      <c r="P213" s="263"/>
    </row>
    <row r="214" spans="1:16" ht="12.75">
      <c r="A214" s="266"/>
      <c r="B214" s="270"/>
      <c r="C214" s="244"/>
      <c r="D214" s="283"/>
      <c r="E214" s="260" t="s">
        <v>303</v>
      </c>
      <c r="F214" s="272">
        <v>1015</v>
      </c>
      <c r="G214" s="272">
        <f>SUM(H214:P214)</f>
        <v>1015</v>
      </c>
      <c r="H214" s="272"/>
      <c r="I214" s="272"/>
      <c r="J214" s="272">
        <v>1015</v>
      </c>
      <c r="K214" s="272"/>
      <c r="L214" s="272"/>
      <c r="M214" s="272"/>
      <c r="N214" s="272"/>
      <c r="O214" s="272"/>
      <c r="P214" s="263"/>
    </row>
    <row r="215" spans="1:16" ht="12.75">
      <c r="A215" s="266"/>
      <c r="B215" s="270"/>
      <c r="C215" s="621"/>
      <c r="D215" s="283"/>
      <c r="E215" s="262" t="s">
        <v>374</v>
      </c>
      <c r="F215" s="272">
        <v>1015</v>
      </c>
      <c r="G215" s="272">
        <f>SUM(H215:P215)</f>
        <v>951</v>
      </c>
      <c r="H215" s="272"/>
      <c r="I215" s="272">
        <v>4</v>
      </c>
      <c r="J215" s="272">
        <v>947</v>
      </c>
      <c r="K215" s="272"/>
      <c r="L215" s="272"/>
      <c r="M215" s="272"/>
      <c r="N215" s="272"/>
      <c r="O215" s="272"/>
      <c r="P215" s="263"/>
    </row>
    <row r="216" spans="1:16" ht="12.75">
      <c r="A216" s="1297" t="s">
        <v>59</v>
      </c>
      <c r="B216" s="1298"/>
      <c r="C216" s="1298"/>
      <c r="D216" s="1298"/>
      <c r="E216" s="284" t="s">
        <v>902</v>
      </c>
      <c r="F216" s="285">
        <f aca="true" t="shared" si="12" ref="F216:P216">SUM(F207+F210+F213)</f>
        <v>2040</v>
      </c>
      <c r="G216" s="285">
        <f t="shared" si="12"/>
        <v>2040</v>
      </c>
      <c r="H216" s="285">
        <f t="shared" si="12"/>
        <v>0</v>
      </c>
      <c r="I216" s="285">
        <f t="shared" si="12"/>
        <v>0</v>
      </c>
      <c r="J216" s="285">
        <f t="shared" si="12"/>
        <v>1890</v>
      </c>
      <c r="K216" s="285">
        <f t="shared" si="12"/>
        <v>150</v>
      </c>
      <c r="L216" s="285">
        <f t="shared" si="12"/>
        <v>0</v>
      </c>
      <c r="M216" s="285">
        <f t="shared" si="12"/>
        <v>0</v>
      </c>
      <c r="N216" s="285">
        <f t="shared" si="12"/>
        <v>0</v>
      </c>
      <c r="O216" s="285">
        <f t="shared" si="12"/>
        <v>0</v>
      </c>
      <c r="P216" s="280">
        <f t="shared" si="12"/>
        <v>0</v>
      </c>
    </row>
    <row r="217" spans="1:16" ht="12.75">
      <c r="A217" s="290"/>
      <c r="B217" s="291"/>
      <c r="C217" s="268"/>
      <c r="D217" s="398"/>
      <c r="E217" s="284" t="s">
        <v>303</v>
      </c>
      <c r="F217" s="622">
        <f aca="true" t="shared" si="13" ref="F217:P217">SUM(F208+F211+F214)</f>
        <v>3230</v>
      </c>
      <c r="G217" s="622">
        <f t="shared" si="13"/>
        <v>3230</v>
      </c>
      <c r="H217" s="622">
        <f t="shared" si="13"/>
        <v>0</v>
      </c>
      <c r="I217" s="622">
        <f t="shared" si="13"/>
        <v>0</v>
      </c>
      <c r="J217" s="622">
        <f t="shared" si="13"/>
        <v>2930</v>
      </c>
      <c r="K217" s="622">
        <f t="shared" si="13"/>
        <v>300</v>
      </c>
      <c r="L217" s="622">
        <f t="shared" si="13"/>
        <v>0</v>
      </c>
      <c r="M217" s="622">
        <f t="shared" si="13"/>
        <v>0</v>
      </c>
      <c r="N217" s="622">
        <f t="shared" si="13"/>
        <v>0</v>
      </c>
      <c r="O217" s="622">
        <f t="shared" si="13"/>
        <v>0</v>
      </c>
      <c r="P217" s="623">
        <f t="shared" si="13"/>
        <v>0</v>
      </c>
    </row>
    <row r="218" spans="1:16" ht="13.5" thickBot="1">
      <c r="A218" s="1323"/>
      <c r="B218" s="1324"/>
      <c r="C218" s="1324"/>
      <c r="D218" s="1325"/>
      <c r="E218" s="624" t="s">
        <v>374</v>
      </c>
      <c r="F218" s="401">
        <f>SUM(F209+F212+F215)</f>
        <v>3230</v>
      </c>
      <c r="G218" s="401">
        <f aca="true" t="shared" si="14" ref="G218:P218">SUM(G209+G212+G215)</f>
        <v>2259</v>
      </c>
      <c r="H218" s="401">
        <f t="shared" si="14"/>
        <v>0</v>
      </c>
      <c r="I218" s="401">
        <f t="shared" si="14"/>
        <v>14</v>
      </c>
      <c r="J218" s="401">
        <f t="shared" si="14"/>
        <v>2205</v>
      </c>
      <c r="K218" s="401">
        <f t="shared" si="14"/>
        <v>40</v>
      </c>
      <c r="L218" s="401">
        <f t="shared" si="14"/>
        <v>0</v>
      </c>
      <c r="M218" s="401">
        <f t="shared" si="14"/>
        <v>0</v>
      </c>
      <c r="N218" s="401">
        <f t="shared" si="14"/>
        <v>0</v>
      </c>
      <c r="O218" s="401">
        <f t="shared" si="14"/>
        <v>0</v>
      </c>
      <c r="P218" s="402">
        <f t="shared" si="14"/>
        <v>0</v>
      </c>
    </row>
    <row r="219" ht="13.5" thickTop="1"/>
  </sheetData>
  <mergeCells count="82">
    <mergeCell ref="A169:B169"/>
    <mergeCell ref="A218:D218"/>
    <mergeCell ref="A175:B175"/>
    <mergeCell ref="C175:D175"/>
    <mergeCell ref="A178:B178"/>
    <mergeCell ref="A181:B181"/>
    <mergeCell ref="A184:B184"/>
    <mergeCell ref="A187:B187"/>
    <mergeCell ref="A190:B190"/>
    <mergeCell ref="A193:B193"/>
    <mergeCell ref="C107:D107"/>
    <mergeCell ref="C135:D135"/>
    <mergeCell ref="A117:B117"/>
    <mergeCell ref="A120:B120"/>
    <mergeCell ref="A123:B123"/>
    <mergeCell ref="A126:B126"/>
    <mergeCell ref="A114:B114"/>
    <mergeCell ref="C114:D114"/>
    <mergeCell ref="A3:P3"/>
    <mergeCell ref="A6:E9"/>
    <mergeCell ref="A10:B10"/>
    <mergeCell ref="A13:B13"/>
    <mergeCell ref="A16:B16"/>
    <mergeCell ref="A19:B19"/>
    <mergeCell ref="A22:B22"/>
    <mergeCell ref="A107:B107"/>
    <mergeCell ref="A25:B25"/>
    <mergeCell ref="A28:B28"/>
    <mergeCell ref="A31:B31"/>
    <mergeCell ref="A34:B34"/>
    <mergeCell ref="A46:B46"/>
    <mergeCell ref="A49:B49"/>
    <mergeCell ref="C34:D34"/>
    <mergeCell ref="A37:B37"/>
    <mergeCell ref="A40:B40"/>
    <mergeCell ref="A43:B43"/>
    <mergeCell ref="C49:D49"/>
    <mergeCell ref="A59:B59"/>
    <mergeCell ref="A62:B62"/>
    <mergeCell ref="A52:B52"/>
    <mergeCell ref="C52:D52"/>
    <mergeCell ref="A77:B77"/>
    <mergeCell ref="A55:E58"/>
    <mergeCell ref="A80:B80"/>
    <mergeCell ref="A83:B83"/>
    <mergeCell ref="A65:B65"/>
    <mergeCell ref="A68:B68"/>
    <mergeCell ref="A71:B71"/>
    <mergeCell ref="A74:B74"/>
    <mergeCell ref="A86:B86"/>
    <mergeCell ref="A89:B89"/>
    <mergeCell ref="C89:D89"/>
    <mergeCell ref="A92:B92"/>
    <mergeCell ref="A95:B95"/>
    <mergeCell ref="A98:B98"/>
    <mergeCell ref="A101:B101"/>
    <mergeCell ref="A104:B104"/>
    <mergeCell ref="A102:B102"/>
    <mergeCell ref="A141:B141"/>
    <mergeCell ref="A144:B144"/>
    <mergeCell ref="A129:B129"/>
    <mergeCell ref="A132:B132"/>
    <mergeCell ref="A135:B135"/>
    <mergeCell ref="A138:B138"/>
    <mergeCell ref="A196:B196"/>
    <mergeCell ref="C196:D196"/>
    <mergeCell ref="C199:D199"/>
    <mergeCell ref="A202:D202"/>
    <mergeCell ref="A203:B203"/>
    <mergeCell ref="A205:D205"/>
    <mergeCell ref="A204:B204"/>
    <mergeCell ref="A199:B199"/>
    <mergeCell ref="A213:B213"/>
    <mergeCell ref="C213:D213"/>
    <mergeCell ref="A216:D216"/>
    <mergeCell ref="A110:E113"/>
    <mergeCell ref="A165:E168"/>
    <mergeCell ref="A206:D206"/>
    <mergeCell ref="A207:B207"/>
    <mergeCell ref="C207:D207"/>
    <mergeCell ref="A210:B210"/>
    <mergeCell ref="C210:D210"/>
  </mergeCells>
  <printOptions horizontalCentered="1"/>
  <pageMargins left="0.5118110236220472" right="0.35433070866141736" top="0.9055118110236221" bottom="0" header="0.5118110236220472" footer="0.2755905511811024"/>
  <pageSetup orientation="landscape" paperSize="9" scale="75" r:id="rId1"/>
  <rowBreaks count="3" manualBreakCount="3">
    <brk id="54" max="255" man="1"/>
    <brk id="109" max="255" man="1"/>
    <brk id="1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"/>
  <dimension ref="A1:J40"/>
  <sheetViews>
    <sheetView workbookViewId="0" topLeftCell="A1">
      <selection activeCell="A5" sqref="A5:D5"/>
    </sheetView>
  </sheetViews>
  <sheetFormatPr defaultColWidth="9.00390625" defaultRowHeight="12.75"/>
  <cols>
    <col min="1" max="1" width="68.125" style="0" customWidth="1"/>
    <col min="2" max="2" width="12.00390625" style="0" customWidth="1"/>
    <col min="3" max="3" width="14.875" style="0" customWidth="1"/>
    <col min="4" max="4" width="14.375" style="0" customWidth="1"/>
  </cols>
  <sheetData>
    <row r="1" ht="12.75">
      <c r="A1" s="1" t="s">
        <v>821</v>
      </c>
    </row>
    <row r="4" spans="1:4" ht="15.75">
      <c r="A4" s="1330" t="s">
        <v>281</v>
      </c>
      <c r="B4" s="1239"/>
      <c r="C4" s="1239"/>
      <c r="D4" s="1239"/>
    </row>
    <row r="5" spans="1:4" ht="15.75">
      <c r="A5" s="1330" t="s">
        <v>822</v>
      </c>
      <c r="B5" s="1239"/>
      <c r="C5" s="1239"/>
      <c r="D5" s="1239"/>
    </row>
    <row r="6" ht="16.5" thickBot="1">
      <c r="A6" s="2"/>
    </row>
    <row r="7" spans="1:4" ht="16.5" thickTop="1">
      <c r="A7" s="84"/>
      <c r="B7" s="85" t="s">
        <v>902</v>
      </c>
      <c r="C7" s="85" t="s">
        <v>303</v>
      </c>
      <c r="D7" s="607" t="s">
        <v>374</v>
      </c>
    </row>
    <row r="8" spans="1:4" ht="22.5" customHeight="1">
      <c r="A8" s="420" t="s">
        <v>823</v>
      </c>
      <c r="B8" s="81">
        <f>SUM(B9:B13)</f>
        <v>21500</v>
      </c>
      <c r="C8" s="611">
        <f>SUM(C9:C13)</f>
        <v>17500</v>
      </c>
      <c r="D8" s="608">
        <f>SUM(D9:D13)</f>
        <v>11451</v>
      </c>
    </row>
    <row r="9" spans="1:4" ht="15.75">
      <c r="A9" s="421" t="s">
        <v>209</v>
      </c>
      <c r="B9" s="79">
        <v>1500</v>
      </c>
      <c r="C9" s="612">
        <v>1500</v>
      </c>
      <c r="D9" s="609">
        <v>1222</v>
      </c>
    </row>
    <row r="10" spans="1:6" ht="15.75">
      <c r="A10" s="421" t="s">
        <v>271</v>
      </c>
      <c r="B10" s="79">
        <v>3500</v>
      </c>
      <c r="C10" s="612">
        <v>3500</v>
      </c>
      <c r="D10" s="609">
        <v>3754</v>
      </c>
      <c r="F10" s="422"/>
    </row>
    <row r="11" spans="1:4" ht="15.75">
      <c r="A11" s="421" t="s">
        <v>824</v>
      </c>
      <c r="B11" s="79">
        <v>11000</v>
      </c>
      <c r="C11" s="612">
        <v>11000</v>
      </c>
      <c r="D11" s="609">
        <v>6475</v>
      </c>
    </row>
    <row r="12" spans="1:4" ht="15.75">
      <c r="A12" s="421" t="s">
        <v>952</v>
      </c>
      <c r="B12" s="79">
        <v>4000</v>
      </c>
      <c r="C12" s="612"/>
      <c r="D12" s="609"/>
    </row>
    <row r="13" spans="1:4" ht="15.75">
      <c r="A13" s="421" t="s">
        <v>953</v>
      </c>
      <c r="B13" s="79">
        <v>1500</v>
      </c>
      <c r="C13" s="612">
        <v>1500</v>
      </c>
      <c r="D13" s="609"/>
    </row>
    <row r="14" spans="1:4" ht="15.75">
      <c r="A14" s="420"/>
      <c r="B14" s="79"/>
      <c r="C14" s="612"/>
      <c r="D14" s="609"/>
    </row>
    <row r="15" spans="1:4" ht="20.25" customHeight="1">
      <c r="A15" s="420" t="s">
        <v>825</v>
      </c>
      <c r="B15" s="80"/>
      <c r="C15" s="612"/>
      <c r="D15" s="609"/>
    </row>
    <row r="16" spans="1:7" ht="15.75">
      <c r="A16" s="420" t="s">
        <v>826</v>
      </c>
      <c r="B16" s="81">
        <f>SUM(B17)</f>
        <v>2500</v>
      </c>
      <c r="C16" s="381">
        <f>SUM(C17+C18+C19)</f>
        <v>23458</v>
      </c>
      <c r="D16" s="380">
        <f>SUM(D17:D19)</f>
        <v>21894</v>
      </c>
      <c r="G16" s="422"/>
    </row>
    <row r="17" spans="1:9" ht="15.75">
      <c r="A17" s="421" t="s">
        <v>231</v>
      </c>
      <c r="B17" s="79">
        <v>2500</v>
      </c>
      <c r="C17" s="612">
        <v>6650</v>
      </c>
      <c r="D17" s="609">
        <v>8429</v>
      </c>
      <c r="F17" s="422"/>
      <c r="I17" s="423"/>
    </row>
    <row r="18" spans="1:9" ht="15.75">
      <c r="A18" s="421" t="s">
        <v>232</v>
      </c>
      <c r="B18" s="79"/>
      <c r="C18" s="612">
        <v>16208</v>
      </c>
      <c r="D18" s="609">
        <v>12866</v>
      </c>
      <c r="F18" s="422"/>
      <c r="I18" s="423"/>
    </row>
    <row r="19" spans="1:4" ht="15.75">
      <c r="A19" s="421" t="s">
        <v>233</v>
      </c>
      <c r="B19" s="79" t="s">
        <v>26</v>
      </c>
      <c r="C19" s="612">
        <v>600</v>
      </c>
      <c r="D19" s="609">
        <v>599</v>
      </c>
    </row>
    <row r="20" spans="1:6" ht="15.75">
      <c r="A20" s="420" t="s">
        <v>827</v>
      </c>
      <c r="B20" s="82">
        <f>SUM(B21:B24)</f>
        <v>15000</v>
      </c>
      <c r="C20" s="381">
        <f>SUM(C21:C24)</f>
        <v>15337</v>
      </c>
      <c r="D20" s="380">
        <f>SUM(D21:D24)</f>
        <v>15337</v>
      </c>
      <c r="F20" s="424"/>
    </row>
    <row r="21" spans="1:8" ht="15.75">
      <c r="A21" s="421" t="s">
        <v>210</v>
      </c>
      <c r="B21" s="79">
        <v>2000</v>
      </c>
      <c r="C21" s="612">
        <v>2000</v>
      </c>
      <c r="D21" s="609">
        <v>2000</v>
      </c>
      <c r="F21" s="424"/>
      <c r="H21" s="422"/>
    </row>
    <row r="22" spans="1:6" ht="15.75">
      <c r="A22" s="421" t="s">
        <v>211</v>
      </c>
      <c r="B22" s="79">
        <v>2000</v>
      </c>
      <c r="C22" s="612">
        <v>2337</v>
      </c>
      <c r="D22" s="609">
        <v>2337</v>
      </c>
      <c r="F22" s="422"/>
    </row>
    <row r="23" spans="1:4" ht="15.75">
      <c r="A23" s="421" t="s">
        <v>212</v>
      </c>
      <c r="B23" s="79">
        <v>3000</v>
      </c>
      <c r="C23" s="612">
        <v>3690</v>
      </c>
      <c r="D23" s="609">
        <v>3690</v>
      </c>
    </row>
    <row r="24" spans="1:5" ht="15.75">
      <c r="A24" s="421" t="s">
        <v>213</v>
      </c>
      <c r="B24" s="79">
        <v>8000</v>
      </c>
      <c r="C24" s="612">
        <v>7310</v>
      </c>
      <c r="D24" s="609">
        <v>7310</v>
      </c>
      <c r="E24" s="422"/>
    </row>
    <row r="25" spans="1:9" ht="15.75">
      <c r="A25" s="187" t="s">
        <v>26</v>
      </c>
      <c r="B25" s="77"/>
      <c r="C25" s="612"/>
      <c r="D25" s="609"/>
      <c r="I25" s="422"/>
    </row>
    <row r="26" spans="1:10" ht="19.5" thickBot="1">
      <c r="A26" s="425" t="s">
        <v>828</v>
      </c>
      <c r="B26" s="83">
        <f>SUM(B8+B16+B20)</f>
        <v>39000</v>
      </c>
      <c r="C26" s="613">
        <f>SUM(C8+C16+C20)</f>
        <v>56295</v>
      </c>
      <c r="D26" s="610">
        <f>SUM(D8+D16+D20)</f>
        <v>48682</v>
      </c>
      <c r="I26" s="422"/>
      <c r="J26" s="422"/>
    </row>
    <row r="27" spans="9:10" ht="13.5" thickTop="1">
      <c r="I27" s="422"/>
      <c r="J27" s="422"/>
    </row>
    <row r="28" spans="2:10" ht="15.75">
      <c r="B28" s="6"/>
      <c r="I28" s="422"/>
      <c r="J28" s="422"/>
    </row>
    <row r="29" spans="2:10" ht="15.75">
      <c r="B29" s="7"/>
      <c r="I29" s="422"/>
      <c r="J29" s="422"/>
    </row>
    <row r="30" spans="2:10" ht="15.75">
      <c r="B30" s="7"/>
      <c r="E30" s="422"/>
      <c r="I30" s="422"/>
      <c r="J30" s="422"/>
    </row>
    <row r="31" spans="2:10" ht="15.75">
      <c r="B31" s="7"/>
      <c r="C31" s="424"/>
      <c r="I31" s="422"/>
      <c r="J31" s="422"/>
    </row>
    <row r="32" spans="2:10" ht="15.75">
      <c r="B32" s="7"/>
      <c r="D32" s="422"/>
      <c r="I32" s="422"/>
      <c r="J32" s="422"/>
    </row>
    <row r="33" spans="9:10" ht="12.75">
      <c r="I33" s="422"/>
      <c r="J33" s="422"/>
    </row>
    <row r="34" spans="9:10" ht="12.75">
      <c r="I34" s="422"/>
      <c r="J34" s="422"/>
    </row>
    <row r="35" spans="9:10" ht="12.75">
      <c r="I35" s="422"/>
      <c r="J35" s="422"/>
    </row>
    <row r="36" spans="9:10" ht="12.75">
      <c r="I36" s="422"/>
      <c r="J36" s="422"/>
    </row>
    <row r="37" spans="9:10" ht="12.75">
      <c r="I37" s="422"/>
      <c r="J37" s="422"/>
    </row>
    <row r="38" spans="9:10" ht="12.75">
      <c r="I38" s="422"/>
      <c r="J38" s="422"/>
    </row>
    <row r="39" spans="9:10" ht="12.75">
      <c r="I39" s="422"/>
      <c r="J39" s="422"/>
    </row>
    <row r="40" ht="12.75">
      <c r="J40" s="422"/>
    </row>
  </sheetData>
  <mergeCells count="2">
    <mergeCell ref="A4:D4"/>
    <mergeCell ref="A5:D5"/>
  </mergeCells>
  <printOptions horizontalCentered="1"/>
  <pageMargins left="0.4330708661417323" right="0.15748031496062992" top="0.984251968503937" bottom="0.984251968503937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/>
  <dimension ref="A1:J77"/>
  <sheetViews>
    <sheetView workbookViewId="0" topLeftCell="A1">
      <selection activeCell="F13" sqref="F13"/>
    </sheetView>
  </sheetViews>
  <sheetFormatPr defaultColWidth="9.00390625" defaultRowHeight="12.75"/>
  <cols>
    <col min="1" max="1" width="75.75390625" style="15" customWidth="1"/>
    <col min="2" max="2" width="14.625" style="15" customWidth="1"/>
    <col min="3" max="3" width="13.875" style="15" customWidth="1"/>
    <col min="4" max="4" width="14.375" style="15" customWidth="1"/>
    <col min="5" max="5" width="9.125" style="15" customWidth="1"/>
    <col min="6" max="6" width="48.25390625" style="15" customWidth="1"/>
    <col min="7" max="16384" width="9.125" style="15" customWidth="1"/>
  </cols>
  <sheetData>
    <row r="1" ht="12.75">
      <c r="A1" s="976" t="s">
        <v>932</v>
      </c>
    </row>
    <row r="2" ht="15.75">
      <c r="A2" s="18"/>
    </row>
    <row r="3" spans="1:5" ht="15.75">
      <c r="A3" s="1238" t="s">
        <v>282</v>
      </c>
      <c r="B3" s="1205"/>
      <c r="C3" s="1205"/>
      <c r="D3" s="1205"/>
      <c r="E3" s="638"/>
    </row>
    <row r="4" spans="1:4" ht="15.75">
      <c r="A4" s="1238" t="s">
        <v>822</v>
      </c>
      <c r="B4" s="1205"/>
      <c r="C4" s="1205"/>
      <c r="D4" s="1205"/>
    </row>
    <row r="5" ht="16.5" thickBot="1">
      <c r="A5" s="801"/>
    </row>
    <row r="6" spans="1:4" ht="16.5" thickTop="1">
      <c r="A6" s="977"/>
      <c r="B6" s="85" t="s">
        <v>902</v>
      </c>
      <c r="C6" s="85" t="s">
        <v>303</v>
      </c>
      <c r="D6" s="607" t="s">
        <v>374</v>
      </c>
    </row>
    <row r="7" spans="1:4" ht="15" customHeight="1">
      <c r="A7" s="420" t="s">
        <v>829</v>
      </c>
      <c r="B7" s="978">
        <f>SUM(B8:B33)</f>
        <v>762542</v>
      </c>
      <c r="C7" s="979">
        <f>SUM(C8:C41)</f>
        <v>809397</v>
      </c>
      <c r="D7" s="980">
        <f>SUM(D8:D41)</f>
        <v>758772</v>
      </c>
    </row>
    <row r="8" spans="1:4" ht="15" customHeight="1">
      <c r="A8" s="981" t="s">
        <v>933</v>
      </c>
      <c r="B8" s="982">
        <v>37031</v>
      </c>
      <c r="C8" s="983">
        <v>38160</v>
      </c>
      <c r="D8" s="984">
        <v>38159</v>
      </c>
    </row>
    <row r="9" spans="1:4" ht="15" customHeight="1">
      <c r="A9" s="981" t="s">
        <v>184</v>
      </c>
      <c r="B9" s="982">
        <v>1100</v>
      </c>
      <c r="C9" s="985">
        <v>1220</v>
      </c>
      <c r="D9" s="986">
        <v>1198</v>
      </c>
    </row>
    <row r="10" spans="1:4" ht="15" customHeight="1">
      <c r="A10" s="981" t="s">
        <v>934</v>
      </c>
      <c r="B10" s="982">
        <v>237455</v>
      </c>
      <c r="C10" s="983">
        <v>224937</v>
      </c>
      <c r="D10" s="984">
        <v>224195</v>
      </c>
    </row>
    <row r="11" spans="1:4" ht="15" customHeight="1">
      <c r="A11" s="981" t="s">
        <v>935</v>
      </c>
      <c r="B11" s="982">
        <v>5000</v>
      </c>
      <c r="C11" s="983">
        <v>5000</v>
      </c>
      <c r="D11" s="984">
        <v>2401</v>
      </c>
    </row>
    <row r="12" spans="1:4" ht="15" customHeight="1">
      <c r="A12" s="981" t="s">
        <v>185</v>
      </c>
      <c r="B12" s="982">
        <v>6250</v>
      </c>
      <c r="C12" s="983">
        <v>6250</v>
      </c>
      <c r="D12" s="984">
        <v>2766</v>
      </c>
    </row>
    <row r="13" spans="1:4" ht="15" customHeight="1">
      <c r="A13" s="981" t="s">
        <v>936</v>
      </c>
      <c r="B13" s="982">
        <v>4100</v>
      </c>
      <c r="C13" s="983">
        <v>4100</v>
      </c>
      <c r="D13" s="984">
        <v>4125</v>
      </c>
    </row>
    <row r="14" spans="1:4" ht="15" customHeight="1">
      <c r="A14" s="981" t="s">
        <v>937</v>
      </c>
      <c r="B14" s="982">
        <v>4250</v>
      </c>
      <c r="C14" s="983">
        <v>4898</v>
      </c>
      <c r="D14" s="984">
        <v>4898</v>
      </c>
    </row>
    <row r="15" spans="1:4" ht="15" customHeight="1">
      <c r="A15" s="981" t="s">
        <v>234</v>
      </c>
      <c r="B15" s="982">
        <v>9375</v>
      </c>
      <c r="C15" s="983">
        <v>9550</v>
      </c>
      <c r="D15" s="984">
        <v>9550</v>
      </c>
    </row>
    <row r="16" spans="1:4" ht="15" customHeight="1">
      <c r="A16" s="981" t="s">
        <v>186</v>
      </c>
      <c r="B16" s="982">
        <v>49808</v>
      </c>
      <c r="C16" s="983">
        <v>62326</v>
      </c>
      <c r="D16" s="984">
        <v>61575</v>
      </c>
    </row>
    <row r="17" spans="1:4" ht="15" customHeight="1">
      <c r="A17" s="981" t="s">
        <v>938</v>
      </c>
      <c r="B17" s="982">
        <v>237595</v>
      </c>
      <c r="C17" s="983">
        <v>237595</v>
      </c>
      <c r="D17" s="984">
        <v>234480</v>
      </c>
    </row>
    <row r="18" spans="1:4" ht="15" customHeight="1">
      <c r="A18" s="981" t="s">
        <v>939</v>
      </c>
      <c r="B18" s="982">
        <v>100278</v>
      </c>
      <c r="C18" s="983">
        <v>100278</v>
      </c>
      <c r="D18" s="984">
        <v>95911</v>
      </c>
    </row>
    <row r="19" spans="1:4" ht="15" customHeight="1">
      <c r="A19" s="981" t="s">
        <v>940</v>
      </c>
      <c r="B19" s="982">
        <v>4000</v>
      </c>
      <c r="C19" s="983">
        <v>4000</v>
      </c>
      <c r="D19" s="984">
        <v>3710</v>
      </c>
    </row>
    <row r="20" spans="1:4" ht="15" customHeight="1">
      <c r="A20" s="981" t="s">
        <v>235</v>
      </c>
      <c r="B20" s="982">
        <v>8000</v>
      </c>
      <c r="C20" s="983">
        <v>11200</v>
      </c>
      <c r="D20" s="984">
        <v>11054</v>
      </c>
    </row>
    <row r="21" spans="1:4" ht="15" customHeight="1">
      <c r="A21" s="981" t="s">
        <v>291</v>
      </c>
      <c r="B21" s="982"/>
      <c r="C21" s="983">
        <v>7032</v>
      </c>
      <c r="D21" s="984">
        <v>7030</v>
      </c>
    </row>
    <row r="22" spans="1:4" ht="15" customHeight="1">
      <c r="A22" s="981" t="s">
        <v>236</v>
      </c>
      <c r="B22" s="982"/>
      <c r="C22" s="983">
        <v>5129</v>
      </c>
      <c r="D22" s="984">
        <v>5082</v>
      </c>
    </row>
    <row r="23" spans="1:4" ht="15" customHeight="1">
      <c r="A23" s="981" t="s">
        <v>941</v>
      </c>
      <c r="B23" s="982">
        <v>2000</v>
      </c>
      <c r="C23" s="983">
        <v>3500</v>
      </c>
      <c r="D23" s="984">
        <v>3569</v>
      </c>
    </row>
    <row r="24" spans="1:6" ht="15" customHeight="1">
      <c r="A24" s="981" t="s">
        <v>942</v>
      </c>
      <c r="B24" s="982">
        <v>30000</v>
      </c>
      <c r="C24" s="983">
        <v>30000</v>
      </c>
      <c r="D24" s="984">
        <v>1451</v>
      </c>
      <c r="F24" s="28"/>
    </row>
    <row r="25" spans="1:4" ht="15" customHeight="1">
      <c r="A25" s="981" t="s">
        <v>943</v>
      </c>
      <c r="B25" s="982">
        <v>2800</v>
      </c>
      <c r="C25" s="983">
        <v>2800</v>
      </c>
      <c r="D25" s="984">
        <v>2762</v>
      </c>
    </row>
    <row r="26" spans="1:4" ht="15" customHeight="1">
      <c r="A26" s="981" t="s">
        <v>187</v>
      </c>
      <c r="B26" s="982">
        <v>13000</v>
      </c>
      <c r="C26" s="983">
        <v>13000</v>
      </c>
      <c r="D26" s="984">
        <v>13114</v>
      </c>
    </row>
    <row r="27" spans="1:4" ht="15" customHeight="1">
      <c r="A27" s="981" t="s">
        <v>188</v>
      </c>
      <c r="B27" s="982">
        <v>1500</v>
      </c>
      <c r="C27" s="983">
        <v>1500</v>
      </c>
      <c r="D27" s="984">
        <v>275</v>
      </c>
    </row>
    <row r="28" spans="1:4" ht="15" customHeight="1">
      <c r="A28" s="981" t="s">
        <v>954</v>
      </c>
      <c r="B28" s="982">
        <v>2000</v>
      </c>
      <c r="C28" s="983"/>
      <c r="D28" s="984"/>
    </row>
    <row r="29" spans="1:4" ht="15" customHeight="1">
      <c r="A29" s="981" t="s">
        <v>189</v>
      </c>
      <c r="B29" s="982"/>
      <c r="C29" s="983">
        <v>1675</v>
      </c>
      <c r="D29" s="984">
        <v>1675</v>
      </c>
    </row>
    <row r="30" spans="1:4" ht="15" customHeight="1">
      <c r="A30" s="981" t="s">
        <v>190</v>
      </c>
      <c r="B30" s="982"/>
      <c r="C30" s="983"/>
      <c r="D30" s="984">
        <v>325</v>
      </c>
    </row>
    <row r="31" spans="1:4" ht="15" customHeight="1">
      <c r="A31" s="981" t="s">
        <v>955</v>
      </c>
      <c r="B31" s="982">
        <v>1500</v>
      </c>
      <c r="C31" s="983"/>
      <c r="D31" s="984"/>
    </row>
    <row r="32" spans="1:4" ht="15" customHeight="1">
      <c r="A32" s="981" t="s">
        <v>956</v>
      </c>
      <c r="B32" s="982">
        <v>2000</v>
      </c>
      <c r="C32" s="983">
        <v>2000</v>
      </c>
      <c r="D32" s="984"/>
    </row>
    <row r="33" spans="1:7" ht="15" customHeight="1">
      <c r="A33" s="981" t="s">
        <v>957</v>
      </c>
      <c r="B33" s="982">
        <v>3500</v>
      </c>
      <c r="C33" s="983">
        <v>3500</v>
      </c>
      <c r="D33" s="984"/>
      <c r="G33" s="28"/>
    </row>
    <row r="34" spans="1:7" ht="15" customHeight="1">
      <c r="A34" s="981" t="s">
        <v>960</v>
      </c>
      <c r="B34" s="982"/>
      <c r="C34" s="983">
        <v>2000</v>
      </c>
      <c r="D34" s="984">
        <v>1000</v>
      </c>
      <c r="G34" s="28"/>
    </row>
    <row r="35" spans="1:7" ht="15" customHeight="1">
      <c r="A35" s="981" t="s">
        <v>191</v>
      </c>
      <c r="B35" s="982"/>
      <c r="C35" s="983">
        <v>3500</v>
      </c>
      <c r="D35" s="984">
        <v>3500</v>
      </c>
      <c r="G35" s="28"/>
    </row>
    <row r="36" spans="1:7" ht="15" customHeight="1">
      <c r="A36" s="981" t="s">
        <v>237</v>
      </c>
      <c r="B36" s="982"/>
      <c r="C36" s="983">
        <v>550</v>
      </c>
      <c r="D36" s="984">
        <v>550</v>
      </c>
      <c r="G36" s="28"/>
    </row>
    <row r="37" spans="1:7" ht="15" customHeight="1">
      <c r="A37" s="981" t="s">
        <v>238</v>
      </c>
      <c r="B37" s="982"/>
      <c r="C37" s="983"/>
      <c r="D37" s="984">
        <v>215</v>
      </c>
      <c r="G37" s="28"/>
    </row>
    <row r="38" spans="1:7" ht="15" customHeight="1">
      <c r="A38" s="981" t="s">
        <v>192</v>
      </c>
      <c r="B38" s="982"/>
      <c r="C38" s="983">
        <v>9200</v>
      </c>
      <c r="D38" s="984">
        <v>9705</v>
      </c>
      <c r="F38" s="21"/>
      <c r="G38" s="987"/>
    </row>
    <row r="39" spans="1:7" ht="15" customHeight="1">
      <c r="A39" s="981" t="s">
        <v>300</v>
      </c>
      <c r="B39" s="982"/>
      <c r="C39" s="983">
        <v>807</v>
      </c>
      <c r="D39" s="984">
        <v>807</v>
      </c>
      <c r="F39" s="21"/>
      <c r="G39" s="987"/>
    </row>
    <row r="40" spans="1:7" ht="15" customHeight="1">
      <c r="A40" s="981" t="s">
        <v>301</v>
      </c>
      <c r="B40" s="982"/>
      <c r="C40" s="983">
        <v>1690</v>
      </c>
      <c r="D40" s="984">
        <v>1690</v>
      </c>
      <c r="F40" s="21"/>
      <c r="G40" s="987"/>
    </row>
    <row r="41" spans="1:7" ht="15" customHeight="1">
      <c r="A41" s="981" t="s">
        <v>302</v>
      </c>
      <c r="B41" s="982"/>
      <c r="C41" s="983">
        <v>12000</v>
      </c>
      <c r="D41" s="984">
        <v>12000</v>
      </c>
      <c r="F41" s="21"/>
      <c r="G41" s="987"/>
    </row>
    <row r="42" spans="1:7" ht="15" customHeight="1">
      <c r="A42" s="988" t="s">
        <v>826</v>
      </c>
      <c r="B42" s="989">
        <v>4000</v>
      </c>
      <c r="C42" s="979">
        <f>SUM(C43:C45)</f>
        <v>29000</v>
      </c>
      <c r="D42" s="980">
        <f>SUM(D43:D45)</f>
        <v>27478</v>
      </c>
      <c r="E42" s="478"/>
      <c r="G42" s="28"/>
    </row>
    <row r="43" spans="1:7" ht="15" customHeight="1">
      <c r="A43" s="187" t="s">
        <v>240</v>
      </c>
      <c r="B43" s="990"/>
      <c r="C43" s="983">
        <v>4485</v>
      </c>
      <c r="D43" s="984">
        <v>1675</v>
      </c>
      <c r="E43" s="478"/>
      <c r="F43" s="28"/>
      <c r="G43" s="28"/>
    </row>
    <row r="44" spans="1:7" ht="15" customHeight="1">
      <c r="A44" s="187" t="s">
        <v>272</v>
      </c>
      <c r="B44" s="990"/>
      <c r="C44" s="983">
        <v>14063</v>
      </c>
      <c r="D44" s="984">
        <v>17510</v>
      </c>
      <c r="E44" s="478"/>
      <c r="F44" s="28"/>
      <c r="G44" s="28"/>
    </row>
    <row r="45" spans="1:7" ht="15" customHeight="1">
      <c r="A45" s="187" t="s">
        <v>241</v>
      </c>
      <c r="B45" s="990"/>
      <c r="C45" s="983">
        <v>10452</v>
      </c>
      <c r="D45" s="984">
        <v>8293</v>
      </c>
      <c r="E45" s="478"/>
      <c r="G45" s="28"/>
    </row>
    <row r="46" spans="1:10" ht="15" customHeight="1">
      <c r="A46" s="988" t="s">
        <v>827</v>
      </c>
      <c r="B46" s="990"/>
      <c r="C46" s="979">
        <f>SUM(C47:C62)</f>
        <v>10884</v>
      </c>
      <c r="D46" s="979">
        <f>SUM(D47:D62)</f>
        <v>10884</v>
      </c>
      <c r="E46" s="478"/>
      <c r="F46" s="28"/>
      <c r="G46" s="28"/>
      <c r="H46" s="28"/>
      <c r="I46" s="28"/>
      <c r="J46" s="28"/>
    </row>
    <row r="47" spans="1:10" ht="15" customHeight="1">
      <c r="A47" s="981" t="s">
        <v>193</v>
      </c>
      <c r="B47" s="991"/>
      <c r="C47" s="985">
        <v>240</v>
      </c>
      <c r="D47" s="986">
        <v>240</v>
      </c>
      <c r="E47" s="478"/>
      <c r="F47" s="28"/>
      <c r="G47" s="28"/>
      <c r="H47" s="28"/>
      <c r="I47" s="28"/>
      <c r="J47" s="28"/>
    </row>
    <row r="48" spans="1:10" ht="15" customHeight="1">
      <c r="A48" s="981" t="s">
        <v>194</v>
      </c>
      <c r="B48" s="991"/>
      <c r="C48" s="983">
        <v>206</v>
      </c>
      <c r="D48" s="984">
        <v>206</v>
      </c>
      <c r="E48" s="478"/>
      <c r="F48" s="987"/>
      <c r="G48" s="987"/>
      <c r="H48" s="987"/>
      <c r="I48" s="987"/>
      <c r="J48" s="28"/>
    </row>
    <row r="49" spans="1:7" ht="15" customHeight="1">
      <c r="A49" s="981" t="s">
        <v>195</v>
      </c>
      <c r="B49" s="991"/>
      <c r="C49" s="985">
        <v>60</v>
      </c>
      <c r="D49" s="986">
        <v>60</v>
      </c>
      <c r="E49" s="478"/>
      <c r="G49" s="28"/>
    </row>
    <row r="50" spans="1:7" ht="15" customHeight="1">
      <c r="A50" s="981" t="s">
        <v>196</v>
      </c>
      <c r="B50" s="991"/>
      <c r="C50" s="985">
        <v>367</v>
      </c>
      <c r="D50" s="986">
        <v>367</v>
      </c>
      <c r="E50" s="478"/>
      <c r="G50" s="28"/>
    </row>
    <row r="51" spans="1:7" ht="15" customHeight="1">
      <c r="A51" s="981" t="s">
        <v>197</v>
      </c>
      <c r="B51" s="991"/>
      <c r="C51" s="985">
        <v>123</v>
      </c>
      <c r="D51" s="986">
        <v>123</v>
      </c>
      <c r="E51" s="478"/>
      <c r="G51" s="28"/>
    </row>
    <row r="52" spans="1:7" ht="15" customHeight="1">
      <c r="A52" s="981" t="s">
        <v>198</v>
      </c>
      <c r="B52" s="991"/>
      <c r="C52" s="985">
        <v>241</v>
      </c>
      <c r="D52" s="986">
        <v>241</v>
      </c>
      <c r="E52" s="478"/>
      <c r="G52" s="28"/>
    </row>
    <row r="53" spans="1:7" ht="15" customHeight="1">
      <c r="A53" s="981" t="s">
        <v>199</v>
      </c>
      <c r="B53" s="991"/>
      <c r="C53" s="985">
        <v>60</v>
      </c>
      <c r="D53" s="986">
        <v>60</v>
      </c>
      <c r="E53" s="478"/>
      <c r="G53" s="28"/>
    </row>
    <row r="54" spans="1:7" ht="15" customHeight="1">
      <c r="A54" s="981" t="s">
        <v>200</v>
      </c>
      <c r="B54" s="991"/>
      <c r="C54" s="985">
        <v>457</v>
      </c>
      <c r="D54" s="986">
        <v>457</v>
      </c>
      <c r="E54" s="478"/>
      <c r="G54" s="28"/>
    </row>
    <row r="55" spans="1:7" ht="15" customHeight="1">
      <c r="A55" s="981" t="s">
        <v>201</v>
      </c>
      <c r="B55" s="991"/>
      <c r="C55" s="985">
        <v>1301</v>
      </c>
      <c r="D55" s="986">
        <v>1301</v>
      </c>
      <c r="E55" s="478"/>
      <c r="G55" s="28"/>
    </row>
    <row r="56" spans="1:7" ht="15" customHeight="1">
      <c r="A56" s="981" t="s">
        <v>202</v>
      </c>
      <c r="B56" s="991"/>
      <c r="C56" s="985">
        <v>692</v>
      </c>
      <c r="D56" s="986">
        <v>692</v>
      </c>
      <c r="E56" s="478"/>
      <c r="G56" s="28"/>
    </row>
    <row r="57" spans="1:7" ht="15" customHeight="1">
      <c r="A57" s="981" t="s">
        <v>203</v>
      </c>
      <c r="B57" s="991"/>
      <c r="C57" s="985">
        <v>76</v>
      </c>
      <c r="D57" s="986">
        <v>76</v>
      </c>
      <c r="E57" s="478"/>
      <c r="G57" s="28"/>
    </row>
    <row r="58" spans="1:7" ht="15" customHeight="1">
      <c r="A58" s="981" t="s">
        <v>204</v>
      </c>
      <c r="B58" s="991"/>
      <c r="C58" s="985">
        <v>621</v>
      </c>
      <c r="D58" s="986">
        <v>621</v>
      </c>
      <c r="E58" s="478"/>
      <c r="G58" s="28"/>
    </row>
    <row r="59" spans="1:7" ht="15" customHeight="1">
      <c r="A59" s="981" t="s">
        <v>205</v>
      </c>
      <c r="B59" s="991"/>
      <c r="C59" s="985">
        <v>1767</v>
      </c>
      <c r="D59" s="986">
        <v>2206</v>
      </c>
      <c r="E59" s="478"/>
      <c r="G59" s="28"/>
    </row>
    <row r="60" spans="1:7" ht="15" customHeight="1">
      <c r="A60" s="981" t="s">
        <v>206</v>
      </c>
      <c r="B60" s="991"/>
      <c r="C60" s="985">
        <v>1200</v>
      </c>
      <c r="D60" s="986">
        <v>761</v>
      </c>
      <c r="E60" s="478"/>
      <c r="G60" s="28"/>
    </row>
    <row r="61" spans="1:7" ht="15" customHeight="1">
      <c r="A61" s="981" t="s">
        <v>207</v>
      </c>
      <c r="B61" s="991"/>
      <c r="C61" s="985">
        <v>46</v>
      </c>
      <c r="D61" s="986">
        <v>46</v>
      </c>
      <c r="E61" s="478"/>
      <c r="G61" s="28"/>
    </row>
    <row r="62" spans="1:7" ht="15" customHeight="1">
      <c r="A62" s="981" t="s">
        <v>208</v>
      </c>
      <c r="B62" s="991"/>
      <c r="C62" s="985">
        <v>3427</v>
      </c>
      <c r="D62" s="986">
        <v>3427</v>
      </c>
      <c r="E62" s="478"/>
      <c r="G62" s="28"/>
    </row>
    <row r="63" spans="1:10" ht="15" customHeight="1" thickBot="1">
      <c r="A63" s="992" t="s">
        <v>828</v>
      </c>
      <c r="B63" s="993">
        <f>SUM(B7+B42)</f>
        <v>766542</v>
      </c>
      <c r="C63" s="994">
        <f>SUM(C7+C42+C46)</f>
        <v>849281</v>
      </c>
      <c r="D63" s="995">
        <f>SUM(D7+D42+D46)</f>
        <v>797134</v>
      </c>
      <c r="E63" s="478"/>
      <c r="G63" s="28"/>
      <c r="J63" s="28"/>
    </row>
    <row r="64" spans="1:9" ht="16.5" thickTop="1">
      <c r="A64" s="996"/>
      <c r="E64" s="478"/>
      <c r="F64" s="21"/>
      <c r="G64" s="987"/>
      <c r="I64" s="987"/>
    </row>
    <row r="65" spans="4:7" ht="12.75">
      <c r="D65" s="28"/>
      <c r="E65" s="478"/>
      <c r="G65" s="28"/>
    </row>
    <row r="66" spans="5:9" ht="12.75">
      <c r="E66" s="478"/>
      <c r="G66" s="28"/>
      <c r="I66" s="28"/>
    </row>
    <row r="67" spans="5:7" ht="12.75">
      <c r="E67" s="478"/>
      <c r="G67" s="987"/>
    </row>
    <row r="68" ht="12.75">
      <c r="G68" s="987"/>
    </row>
    <row r="69" ht="12.75">
      <c r="G69" s="987"/>
    </row>
    <row r="70" spans="7:9" ht="12.75">
      <c r="G70" s="987"/>
      <c r="I70" s="987"/>
    </row>
    <row r="71" spans="7:9" ht="12.75">
      <c r="G71" s="987"/>
      <c r="I71" s="987"/>
    </row>
    <row r="72" spans="7:9" ht="12.75">
      <c r="G72" s="987"/>
      <c r="I72" s="987"/>
    </row>
    <row r="73" spans="7:9" ht="12.75">
      <c r="G73" s="987"/>
      <c r="I73" s="987"/>
    </row>
    <row r="74" spans="4:9" ht="12.75">
      <c r="D74" s="987"/>
      <c r="E74" s="21"/>
      <c r="F74" s="21"/>
      <c r="G74" s="987"/>
      <c r="I74" s="987"/>
    </row>
    <row r="75" ht="12.75">
      <c r="I75" s="987"/>
    </row>
    <row r="76" ht="12.75">
      <c r="I76" s="987"/>
    </row>
    <row r="77" ht="12.75">
      <c r="I77" s="987"/>
    </row>
  </sheetData>
  <mergeCells count="2">
    <mergeCell ref="A3:D3"/>
    <mergeCell ref="A4:D4"/>
  </mergeCells>
  <printOptions horizontalCentered="1"/>
  <pageMargins left="0.5905511811023623" right="0.35433070866141736" top="0.48" bottom="0.4" header="0.38" footer="0.28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PH</cp:lastModifiedBy>
  <cp:lastPrinted>2006-09-18T08:49:39Z</cp:lastPrinted>
  <dcterms:created xsi:type="dcterms:W3CDTF">2003-02-14T08:59:10Z</dcterms:created>
  <dcterms:modified xsi:type="dcterms:W3CDTF">2006-09-18T08:49:45Z</dcterms:modified>
  <cp:category/>
  <cp:version/>
  <cp:contentType/>
  <cp:contentStatus/>
</cp:coreProperties>
</file>